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0" yWindow="0" windowWidth="19440" windowHeight="11295"/>
  </bookViews>
  <sheets>
    <sheet name="Γ.Λ.65 (2)" sheetId="46" r:id="rId1"/>
  </sheets>
  <definedNames>
    <definedName name="_xlnm.Print_Area" localSheetId="0">'Γ.Λ.65 (2)'!$A$1:$X$280</definedName>
    <definedName name="Z_2B306B79_28E4_4F51_9625_5D7284185C87_.wvu.PrintArea" localSheetId="0" hidden="1">'Γ.Λ.65 (2)'!$A$1:$X$278</definedName>
    <definedName name="Z_2B306B79_28E4_4F51_9625_5D7284185C87_.wvu.Rows" localSheetId="0" hidden="1">'Γ.Λ.65 (2)'!$135:$135,'Γ.Λ.65 (2)'!$283:$388</definedName>
  </definedNames>
  <calcPr calcId="125725"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N213" i="46"/>
  <c r="X157"/>
  <c r="B140"/>
  <c r="AA91"/>
  <c r="Z91"/>
  <c r="AA90"/>
  <c r="Z90"/>
  <c r="AD90" s="1"/>
  <c r="K90"/>
  <c r="J90"/>
  <c r="H90"/>
  <c r="AA89"/>
  <c r="Z89"/>
  <c r="AD89" s="1"/>
  <c r="K89"/>
  <c r="J89"/>
  <c r="H89"/>
  <c r="AA88"/>
  <c r="Z88"/>
  <c r="AD88" s="1"/>
  <c r="K88"/>
  <c r="J88"/>
  <c r="H88"/>
  <c r="AA87"/>
  <c r="Z87"/>
  <c r="AD87" s="1"/>
  <c r="K87"/>
  <c r="J87"/>
  <c r="H87"/>
  <c r="AA86"/>
  <c r="Z86"/>
  <c r="AD86" s="1"/>
  <c r="K86"/>
  <c r="J86"/>
  <c r="H86"/>
  <c r="AA85"/>
  <c r="Z85"/>
  <c r="AD85" s="1"/>
  <c r="K85"/>
  <c r="J85"/>
  <c r="H85"/>
  <c r="AA84"/>
  <c r="Z84"/>
  <c r="AD84" s="1"/>
  <c r="K84"/>
  <c r="J84"/>
  <c r="H84"/>
  <c r="AA83"/>
  <c r="Z83"/>
  <c r="AD83" s="1"/>
  <c r="K83"/>
  <c r="J83"/>
  <c r="H83"/>
  <c r="AA82"/>
  <c r="Z82"/>
  <c r="AD82" s="1"/>
  <c r="K82"/>
  <c r="J82"/>
  <c r="H82"/>
  <c r="AA81"/>
  <c r="Z81"/>
  <c r="AD81" s="1"/>
  <c r="K81"/>
  <c r="J81"/>
  <c r="H81"/>
  <c r="AA80"/>
  <c r="Z80"/>
  <c r="AD80" s="1"/>
  <c r="K80"/>
  <c r="J80"/>
  <c r="H80"/>
  <c r="AA79"/>
  <c r="Z79"/>
  <c r="AD79" s="1"/>
  <c r="K79"/>
  <c r="J79"/>
  <c r="H79"/>
  <c r="AA78"/>
  <c r="Z78"/>
  <c r="AD78" s="1"/>
  <c r="K78"/>
  <c r="J78"/>
  <c r="H78"/>
  <c r="AG77"/>
  <c r="AF77"/>
  <c r="AA77"/>
  <c r="Z77"/>
  <c r="AC77" s="1"/>
  <c r="K77"/>
  <c r="J77"/>
  <c r="H77"/>
  <c r="AG76"/>
  <c r="AF76"/>
  <c r="AA76"/>
  <c r="Z76"/>
  <c r="AD76" s="1"/>
  <c r="K76"/>
  <c r="J76"/>
  <c r="H76"/>
  <c r="AG75"/>
  <c r="AF75"/>
  <c r="AA75"/>
  <c r="Z75"/>
  <c r="AC75" s="1"/>
  <c r="K75"/>
  <c r="J75"/>
  <c r="H75"/>
  <c r="AG74"/>
  <c r="AF74"/>
  <c r="AA74"/>
  <c r="Z74"/>
  <c r="AD74" s="1"/>
  <c r="K74"/>
  <c r="J74"/>
  <c r="H74"/>
  <c r="AG73"/>
  <c r="AF73"/>
  <c r="AA73"/>
  <c r="Z73"/>
  <c r="AD73" s="1"/>
  <c r="AG72"/>
  <c r="AF72"/>
  <c r="AA72"/>
  <c r="Z72"/>
  <c r="AD72" s="1"/>
  <c r="AG71"/>
  <c r="AF71"/>
  <c r="AA71"/>
  <c r="Z71"/>
  <c r="Z67"/>
  <c r="AD67" s="1"/>
  <c r="Z66"/>
  <c r="AD66" s="1"/>
  <c r="Z65"/>
  <c r="AD65" s="1"/>
  <c r="J64"/>
  <c r="AG61"/>
  <c r="AF61"/>
  <c r="Z58"/>
  <c r="AD57"/>
  <c r="AC57"/>
  <c r="AB57"/>
  <c r="AD56"/>
  <c r="AC56"/>
  <c r="AB56"/>
  <c r="AD55"/>
  <c r="AC55"/>
  <c r="AB55"/>
  <c r="AD54"/>
  <c r="AC54"/>
  <c r="AB54"/>
  <c r="AD53"/>
  <c r="AC53"/>
  <c r="AB53"/>
  <c r="AD52"/>
  <c r="AC52"/>
  <c r="AB52"/>
  <c r="AD51"/>
  <c r="AC51"/>
  <c r="AB51"/>
  <c r="AD50"/>
  <c r="AC50"/>
  <c r="AB50"/>
  <c r="AG49"/>
  <c r="AF49"/>
  <c r="AI39"/>
  <c r="AB35"/>
  <c r="AA35"/>
  <c r="Z35"/>
  <c r="AA33"/>
  <c r="Z33"/>
  <c r="H30"/>
  <c r="AI75" l="1"/>
  <c r="AI74"/>
  <c r="AI76"/>
  <c r="AC79"/>
  <c r="AC87"/>
  <c r="AC81"/>
  <c r="AC89"/>
  <c r="J67"/>
  <c r="AI72"/>
  <c r="AC85"/>
  <c r="J65"/>
  <c r="J66"/>
  <c r="AC83"/>
  <c r="AC80"/>
  <c r="AC84"/>
  <c r="AC88"/>
  <c r="Z64"/>
  <c r="AD64" s="1"/>
  <c r="AD75"/>
  <c r="AC73"/>
  <c r="AC76"/>
  <c r="AD77"/>
  <c r="AC78"/>
  <c r="AC82"/>
  <c r="AC86"/>
  <c r="AC90"/>
  <c r="J63"/>
  <c r="J62"/>
  <c r="Z62"/>
  <c r="AD62" s="1"/>
  <c r="AD71"/>
  <c r="AC71"/>
  <c r="T157"/>
  <c r="V157"/>
  <c r="AC49"/>
  <c r="Z149"/>
  <c r="AF35"/>
  <c r="AB49"/>
  <c r="AD49"/>
  <c r="AD58" s="1"/>
  <c r="AI49"/>
  <c r="AI61"/>
  <c r="H62"/>
  <c r="K62"/>
  <c r="AA62"/>
  <c r="AC62"/>
  <c r="K63"/>
  <c r="H64"/>
  <c r="K64"/>
  <c r="AA64"/>
  <c r="AC64"/>
  <c r="H65"/>
  <c r="K65"/>
  <c r="AA65"/>
  <c r="AC65"/>
  <c r="H66"/>
  <c r="K66"/>
  <c r="AA66"/>
  <c r="AC66"/>
  <c r="H67"/>
  <c r="K67"/>
  <c r="AA67"/>
  <c r="AC67"/>
  <c r="AB71"/>
  <c r="AI71"/>
  <c r="AC72"/>
  <c r="AH72"/>
  <c r="AB73"/>
  <c r="AI73"/>
  <c r="AC74"/>
  <c r="AB75"/>
  <c r="AB77"/>
  <c r="AH49"/>
  <c r="AH61"/>
  <c r="AB62"/>
  <c r="AB64"/>
  <c r="AB65"/>
  <c r="AB66"/>
  <c r="AB67"/>
  <c r="AH71"/>
  <c r="AB72"/>
  <c r="AH73"/>
  <c r="AB74"/>
  <c r="AH74"/>
  <c r="AH76"/>
  <c r="AH75"/>
  <c r="AB76"/>
  <c r="AB78"/>
  <c r="AB79"/>
  <c r="AB80"/>
  <c r="AB81"/>
  <c r="AB82"/>
  <c r="AB83"/>
  <c r="AB84"/>
  <c r="AB85"/>
  <c r="AB86"/>
  <c r="AB87"/>
  <c r="AB88"/>
  <c r="AB89"/>
  <c r="AB90"/>
  <c r="H63" l="1"/>
  <c r="AD91"/>
  <c r="Z63"/>
  <c r="AC91"/>
  <c r="AB58"/>
  <c r="G138"/>
  <c r="AH77"/>
  <c r="AI77"/>
  <c r="AC58"/>
  <c r="AB91"/>
  <c r="AD63" l="1"/>
  <c r="AC63"/>
  <c r="AA63"/>
  <c r="AB63"/>
  <c r="Z61"/>
  <c r="K61"/>
  <c r="K68" s="1"/>
  <c r="J61"/>
  <c r="H61"/>
  <c r="J68" l="1"/>
  <c r="AA61"/>
  <c r="AB61"/>
  <c r="AC61"/>
  <c r="AD61"/>
  <c r="H68"/>
  <c r="Z37" l="1"/>
  <c r="Z41" l="1"/>
  <c r="U41" s="1"/>
  <c r="Z42"/>
  <c r="U42" s="1"/>
  <c r="B138"/>
  <c r="AA169" l="1"/>
  <c r="B141"/>
  <c r="W169" l="1"/>
  <c r="X149"/>
  <c r="AB41" l="1"/>
  <c r="AB42"/>
</calcChain>
</file>

<file path=xl/comments1.xml><?xml version="1.0" encoding="utf-8"?>
<comments xmlns="http://schemas.openxmlformats.org/spreadsheetml/2006/main">
  <authors>
    <author>Louis Droussiotis</author>
  </authors>
  <commentList>
    <comment ref="L95" author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<sst xmlns="http://schemas.openxmlformats.org/spreadsheetml/2006/main" count="385" uniqueCount="294">
  <si>
    <t>€</t>
  </si>
  <si>
    <t>Ποσό</t>
  </si>
  <si>
    <t>Από</t>
  </si>
  <si>
    <t>Μέχρι</t>
  </si>
  <si>
    <t>Έτη</t>
  </si>
  <si>
    <t>Μήνες</t>
  </si>
  <si>
    <t>Σύνολο</t>
  </si>
  <si>
    <t>Τίτλοι θέσεων τις οποίες κατείχε</t>
  </si>
  <si>
    <t>Ημερομηνία</t>
  </si>
  <si>
    <t>4.</t>
  </si>
  <si>
    <t>2.</t>
  </si>
  <si>
    <t>7.</t>
  </si>
  <si>
    <t>ΚΥΠΡΙΑΚΗ</t>
  </si>
  <si>
    <t xml:space="preserve">   ΔΗΜΟΚΡΑΤΙΑ</t>
  </si>
  <si>
    <t>1.</t>
  </si>
  <si>
    <t>3.</t>
  </si>
  <si>
    <t>5.</t>
  </si>
  <si>
    <t>8.</t>
  </si>
  <si>
    <t>9.</t>
  </si>
  <si>
    <t>10.</t>
  </si>
  <si>
    <t>11.</t>
  </si>
  <si>
    <t>Λεπτομέρειες υπηρεσίας:</t>
  </si>
  <si>
    <t>12.</t>
  </si>
  <si>
    <t>13.</t>
  </si>
  <si>
    <t>Π α ρ α τ η ρ ή σ ε ι ς</t>
  </si>
  <si>
    <t>6.</t>
  </si>
  <si>
    <t>ΓΙΑ ΥΠΗΡΕΣΙΑ ΜΕΧΡΙ ΤΙΣ 31 ΔΕΚΕΜΒΡΙΟΥ, 2012</t>
  </si>
  <si>
    <t>*  Διαγράψετε ότι δεν εφαρμόζεται</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</si>
  <si>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</si>
  <si>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</si>
  <si>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</si>
  <si>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</si>
  <si>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</si>
  <si>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</si>
  <si>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</si>
  <si>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</si>
  <si>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</si>
  <si>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</si>
  <si>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</si>
  <si>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 xml:space="preserve">   </t>
  </si>
  <si>
    <t>=</t>
  </si>
  <si>
    <t xml:space="preserve">(ε) </t>
  </si>
  <si>
    <t>Διακοπές/απουσίες  μέχρι τις 31/12/2012</t>
  </si>
  <si>
    <t xml:space="preserve">Μέσος όρος αναπροσαρμοσμένων ετήσιων απολαβών  Χ Μήνες Υπηρεσίας / 800     </t>
  </si>
  <si>
    <t xml:space="preserve"> (Έντυπο Γ.Λ. 65)   </t>
  </si>
  <si>
    <t>/</t>
  </si>
  <si>
    <t>Συντάξιμη υπηρεσία από 1/1/2013 μέχρι την ημερομηνία αφυπηρέτησης</t>
  </si>
  <si>
    <t>α)</t>
  </si>
  <si>
    <t>β)</t>
  </si>
  <si>
    <t>Τιμαριθμικό επίδομα</t>
  </si>
  <si>
    <t xml:space="preserve">(δ) </t>
  </si>
  <si>
    <t>Άλλα Συντάξιμα Επιδόματα</t>
  </si>
  <si>
    <t xml:space="preserve"> Διακοπές/απουσίες από 1/1/2013 μέχρι την ημερομηνία αφυπηρέτησης</t>
  </si>
  <si>
    <t>Σταθερό Ετήσιο Ποσό =  Εφάπαξ προς μετατροπή / Συντελεστή</t>
  </si>
  <si>
    <t xml:space="preserve"> = </t>
  </si>
  <si>
    <t>(Η  Δήλωση για Αμετάκλητη Επιλογή του συνταξιοδοτούμενου αναφορικά με τη μετατροπή ή όχι του φορολογητέου εφάπαξ ποσού σε σταθερό μηνιαίο ποσό επισυνάπτεται.)</t>
  </si>
  <si>
    <t>Ελέγχθηκε η ορθότητα των πιο πάνω</t>
  </si>
  <si>
    <t>Εφάπαξ:</t>
  </si>
  <si>
    <t>Σύνταξη:</t>
  </si>
  <si>
    <t>15.</t>
  </si>
  <si>
    <t>* Επιλέξετε ότι  εφαρμόζεται</t>
  </si>
  <si>
    <t>(Ονοματεπώνυμο)</t>
  </si>
  <si>
    <t>(Υπογραφή)</t>
  </si>
  <si>
    <t>Ημερ. Γέννησης:</t>
  </si>
  <si>
    <t>)</t>
  </si>
  <si>
    <t>Ονοματεπώνυμο:</t>
  </si>
  <si>
    <t>Τίτλος Θέσης:</t>
  </si>
  <si>
    <t>Ημερομηνία έναρξης καταβολής της σύνταξης που κερδήθηκε με υπηρεσία μέχρι τις 31/12/2012:</t>
  </si>
  <si>
    <t>Ημερομηνία έναρξης καταβολής εισφορών στο Ταμείο Χηρών και Τέκνων:</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</si>
  <si>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</si>
  <si>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</si>
  <si>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</si>
  <si>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</si>
  <si>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</si>
  <si>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</si>
  <si>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</si>
  <si>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</si>
  <si>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</si>
  <si>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</si>
  <si>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</si>
  <si>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</si>
  <si>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</si>
  <si>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</si>
  <si>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</si>
  <si>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</si>
  <si>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</si>
  <si>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</si>
  <si>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</si>
  <si>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</si>
  <si>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</si>
  <si>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</si>
  <si>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</si>
  <si>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</si>
  <si>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</si>
  <si>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</si>
  <si>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</si>
  <si>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</si>
  <si>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</si>
  <si>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</si>
  <si>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</si>
  <si>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</si>
  <si>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</si>
  <si>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</si>
  <si>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</si>
  <si>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</si>
  <si>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</si>
  <si>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</si>
  <si>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</si>
  <si>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</si>
  <si>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</si>
  <si>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</si>
  <si>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</si>
  <si>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</si>
  <si>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</si>
  <si>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</si>
  <si>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</si>
  <si>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</si>
  <si>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</si>
  <si>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</si>
  <si>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</si>
  <si>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</si>
  <si>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</si>
  <si>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</si>
  <si>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</si>
  <si>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</si>
  <si>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</si>
  <si>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</si>
  <si>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</si>
  <si>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</si>
  <si>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</si>
  <si>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</si>
  <si>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</si>
  <si>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</si>
  <si>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</si>
  <si>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</si>
  <si>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</si>
  <si>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</si>
  <si>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</si>
  <si>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</si>
  <si>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</si>
  <si>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</si>
  <si>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</si>
  <si>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</si>
  <si>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</si>
  <si>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</si>
  <si>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</si>
  <si>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</si>
  <si>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</si>
  <si>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</si>
  <si>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</si>
  <si>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</si>
  <si>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</si>
  <si>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</si>
  <si>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</si>
  <si>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</si>
  <si>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</si>
  <si>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</si>
  <si>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Σύνολο συντάξιμης υπηρεσίας μέχρι τις 31/12/2012 για υπολογισμό της σύνταξης:</t>
  </si>
  <si>
    <t>Σύνολο σε μήνες:</t>
  </si>
  <si>
    <t>Χ</t>
  </si>
  <si>
    <t>X</t>
  </si>
  <si>
    <t>Σύνολο μηνών που λαμβάνονται υπόψη μέχρι τη συμπλήρωση υπηρεσίας 400 μηνών :</t>
  </si>
  <si>
    <r>
      <rPr>
        <u/>
        <sz val="12"/>
        <rFont val="Arial"/>
        <family val="2"/>
      </rPr>
      <t>Φορολογητέο Εφάπαξ</t>
    </r>
    <r>
      <rPr>
        <sz val="12"/>
        <rFont val="Arial"/>
        <family val="2"/>
        <charset val="161"/>
      </rPr>
      <t xml:space="preserve">:  Πρόσθετη ετήσια σύνταξη </t>
    </r>
  </si>
  <si>
    <t>Σταθερό Μηνιαίο Ποσό</t>
  </si>
  <si>
    <t>(ΗΗ/ΜΜ/ΕΤΟΣ).</t>
  </si>
  <si>
    <t>Ως ημερομηνία έναρξης καταβολής της πρόσθετης σύνταξης καθορίζεται η</t>
  </si>
  <si>
    <t>Ημερομηνία:</t>
  </si>
  <si>
    <t>Υπογραφή Λειτουργού Γενικού Λογιστηρίου:</t>
  </si>
  <si>
    <t>Δ/Ε</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</si>
  <si>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</si>
  <si>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</si>
  <si>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</si>
  <si>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</si>
  <si>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(Αρ. Φακ:</t>
  </si>
  <si>
    <t>(Αρ. Σύνταξης:</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</si>
  <si>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</si>
  <si>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</si>
  <si>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</si>
  <si>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</si>
  <si>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</si>
  <si>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</si>
  <si>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</si>
  <si>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</si>
  <si>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</si>
  <si>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</si>
  <si>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</si>
  <si>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(ΗΗ/ΜΜ/ΕΤΟΣ)</t>
  </si>
  <si>
    <r>
      <t xml:space="preserve">(ΗΗ/ΜΜ/ΕΤΟΣ) </t>
    </r>
    <r>
      <rPr>
        <sz val="12"/>
        <rFont val="Arial"/>
        <family val="2"/>
        <charset val="161"/>
      </rPr>
      <t>και</t>
    </r>
  </si>
  <si>
    <t>Λόγοι υγείας</t>
  </si>
  <si>
    <t>Όριο ηλικίας</t>
  </si>
  <si>
    <t>Διορισμός σε Οργανισμό Δημοσίου Δικαίου ή Αρχή Τοπικής Αυτοδιοίκησης</t>
  </si>
  <si>
    <t>14/3</t>
  </si>
  <si>
    <t>Ετήσια Σύνταξη:</t>
  </si>
  <si>
    <t>Μήνες υπηρεσίας**  /800 Χ ετήσιες συντάξιμες απολαβές κατά την αφυπηρέτηση:</t>
  </si>
  <si>
    <r>
      <rPr>
        <u/>
        <sz val="12"/>
        <rFont val="Arial"/>
        <family val="2"/>
        <charset val="161"/>
      </rPr>
      <t>Αφορολόγητο εφάπαξ</t>
    </r>
    <r>
      <rPr>
        <sz val="12"/>
        <rFont val="Arial"/>
        <family val="2"/>
        <charset val="161"/>
      </rPr>
      <t xml:space="preserve"> κερδηθέν με υπηρεσία μέχρι τις 31/12/2012:</t>
    </r>
  </si>
  <si>
    <t>Υπολογισμός σύνταξης/αφορολόγητου εφάπαξ στη βάση των ετήσιων συντάξιμων απολαβών κατά την ημερομηνία αφυπηρέτησης:</t>
  </si>
  <si>
    <t>Στοιχεία Κρατικού Υπαλλήλου</t>
  </si>
  <si>
    <t>ΥΠΟΥΡΓΕΙΟ /ΤΜΗΜΑ /ΥΠΗΡΕΣΙΑ:</t>
  </si>
  <si>
    <t>ΣΤΟΙΧΕΙΑ ΚΑΙ ΥΠΟΛΟΓΙΣΜΟΣ ΣΥΝΤΑΞΙΟΔΟΤΙΚΩΝ ΩΦΕΛΗΜΑΤΩΝ ΚΡΑΤΙΚΩΝ ΥΠΑΛΛΗΛΩΝ</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</si>
  <si>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</si>
  <si>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</si>
  <si>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</si>
  <si>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</si>
  <si>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</si>
  <si>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</si>
  <si>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</si>
  <si>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</si>
  <si>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Μέρος της προσαύξησης που κερδήθηκε (λαμβάνοντας υπόψη την περίοδο παγοποίησης)</t>
  </si>
  <si>
    <t>I.</t>
  </si>
  <si>
    <t>II.</t>
  </si>
  <si>
    <t>Σύνολο συντάξιμης υπηρεσίας για υπολογισμό των πρόσθετων ωφελημάτων:</t>
  </si>
  <si>
    <t>Πρόσθετη ετήσια σύνταξη:</t>
  </si>
  <si>
    <t>IIΙ.</t>
  </si>
  <si>
    <t>IV.</t>
  </si>
  <si>
    <r>
      <t xml:space="preserve">ΜΕΡΟΣ Α  </t>
    </r>
    <r>
      <rPr>
        <sz val="12"/>
        <rFont val="Arial"/>
        <family val="2"/>
      </rPr>
      <t>(συμπληρώνεται από το λογιστήριο του Υπουργείου / Τμήματος / Υπηρεσίας)</t>
    </r>
  </si>
  <si>
    <t>(Σημείωση 1)</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</si>
  <si>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</si>
  <si>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</si>
  <si>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</si>
  <si>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</si>
  <si>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</si>
  <si>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</si>
  <si>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Πλασματική υπηρεσία μελών της Αστυνομίας / Πυροσβεστικής</t>
  </si>
  <si>
    <t>Για λόγους υγείας, αναπηρίας ή λόγω θανάτου</t>
  </si>
  <si>
    <t>ΓΙΑ ΥΠΗΡΕΣΙΑ ΑΠΟ 1η ΙΑΝΟΥΑΡΙΟΥ, 2013 ΜΕΧΡΙ ΤΗΝ ΗΜΕΡΟΜΗΝΙΑ ΑΦΥΠΗΡΕΤΗΣΗΣ</t>
  </si>
  <si>
    <t>(σε περίπτωση που δεν έχουν συμπληρωθεί 400 μήνες υπηρεσίας στην Ενότητα Α)</t>
  </si>
  <si>
    <t xml:space="preserve"> Συντάξιμη υπηρεσία μέχρι τις 31/12/2012</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</si>
  <si>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</si>
  <si>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 xml:space="preserve">ΜΕΤΑΤΡΟΠΗ ΜΕΡΟΥΣ Η ΟΛΟΚΛΗΡΟΥ ΤΟΥ ΦΟΡΟΛΟΓΗΤΕΟΥ ΕΦΑΠΑΞ ΠΟΣΟΥ </t>
  </si>
  <si>
    <t>ΣΕ ΣΤΑΘΕΡΟ ΜΗΝΙΑΙΟ ΠΟΣΟ</t>
  </si>
  <si>
    <t>ΒΕΒΑΙΩΣΗ ΥΠΟΛΟΓΙΣΜΩΝ</t>
  </si>
  <si>
    <t>ΒΕΒΑΙΩΣΗ ΕΛΕΓΧΟΥ</t>
  </si>
  <si>
    <t>Aπόλυση</t>
  </si>
  <si>
    <t>(ποσοστό μετατροπής</t>
  </si>
  <si>
    <t xml:space="preserve"> %)</t>
  </si>
  <si>
    <t>Διακοπή Υπηρεσίας</t>
  </si>
  <si>
    <t>ΓΙΩΡΓΟΣ ΓΕΩΡΓΙΟΥ</t>
  </si>
  <si>
    <t>.</t>
  </si>
  <si>
    <t>της Δημοκρατίας</t>
  </si>
  <si>
    <r>
      <t>ΜΕΡΟΣ Β</t>
    </r>
    <r>
      <rPr>
        <b/>
        <sz val="12"/>
        <rFont val="Arial"/>
        <family val="2"/>
        <charset val="161"/>
      </rPr>
      <t xml:space="preserve">  (για χρήση από το Γενικό Λογιστήριο της Δημοκρατίας)</t>
    </r>
  </si>
  <si>
    <t>Ωφελήματα στα οποία επιβάλλεται αναλογιστική μείωση:</t>
  </si>
  <si>
    <t xml:space="preserve">3.1. Ετήσια σύνταξη για υπηρεσία από 1/1/2013 μέχρι την ημερομηνία αφυπηρέτησης:   </t>
  </si>
  <si>
    <t>3.2. Εφάπαξ για υπηρεσία από 1/1/2013 μέχρι την ημερομηνία αφυπηρέτησης:</t>
  </si>
  <si>
    <t xml:space="preserve">Ετήσια σύνταξη :            </t>
  </si>
  <si>
    <t>Αφορολόγητο εφάπαξ :</t>
  </si>
  <si>
    <r>
      <rPr>
        <b/>
        <sz val="12"/>
        <rFont val="Century Schoolbook"/>
        <family val="1"/>
      </rPr>
      <t>II</t>
    </r>
    <r>
      <rPr>
        <b/>
        <sz val="12"/>
        <rFont val="Arial"/>
        <family val="2"/>
      </rPr>
      <t>(α)</t>
    </r>
  </si>
  <si>
    <t>Υπάλληλος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</si>
  <si>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Ημερομηνία έναρξης καταβολής της πρόσθετης σύνταξης για υπηρεσία από 1/1/2013 μέχρι την αφυπηρέτηση και καταβολής μέρους / ολόκληρου του εφάπαξ με βάση το έτος αφυπηρέτησης και την αντίστοιχη ηλικία έναρξης καταβολής της πρόσθετης σύνταξης κατά την αφυπηρέτηση αντίστοιχα.</t>
  </si>
  <si>
    <t>Ο συνταξιοδοτούμενος αφυπηρετεί στην ηλικία υποχρεωτικής αφυπηρέτησης / οικιοθελώς / για λόγους υγείας / απεβίωσε στην υπηρεσία. *</t>
  </si>
  <si>
    <t>Ημερομηνίες καταβολής φορολογητέου εφάπαξ και έναρξης καταβολής της πρόσθετης σύνταξης που κερδήθηκαν με υπηρεσία από 1/1/2013</t>
  </si>
  <si>
    <t>14</t>
  </si>
  <si>
    <t>Εφόσον υπάλληλος πληροί τα κριτήρια της παραγράφου 1 κατά την αφυπηρέτηση, οι συντάξιμες απολαβές που λαμβάνονται υπόψη για υπολογισμό των συνταξιοδοτικών του ωφελημάτων είναι οι εξής:</t>
  </si>
  <si>
    <r>
      <rPr>
        <b/>
        <sz val="12"/>
        <rFont val="Century Schoolbook"/>
        <family val="1"/>
      </rPr>
      <t>II</t>
    </r>
    <r>
      <rPr>
        <b/>
        <sz val="12"/>
        <rFont val="Arial"/>
        <family val="2"/>
      </rPr>
      <t>(β) ΑΝΑΛΟΓΙΣΤΙΚΗ ΜΕΙΩΣΗ ΣΥΝΤΑΞΗΣ ΚΑΙ ΕΦΑΠΑΞ ΠΟΣΟΥ ΣΤΗΝ  ΠΕΡΙΠΤΩΣΗ</t>
    </r>
  </si>
  <si>
    <t xml:space="preserve">    ΤΗΣ ΕΘΕΛΟΝΤΙΚΗΣ ΑΦΥΠΗΡΕΤΗΣΗΣ ΜΕ ΒΑΣΗ ΤΟ ΝΕΟ ΠΙΝΑΚΑ 3</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</si>
  <si>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</si>
  <si>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</si>
  <si>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 xml:space="preserve">Αναλογιστικά μειωμένη ετήσια σύνταξη για την υπηρεσία, από 1/1/2013 μέχρι την αφυπηρέτηση, σε περίπτωση εθελοντικής αφυπηρέτησης πριν το όριο ηλικίας:                                                                 </t>
  </si>
  <si>
    <r>
      <rPr>
        <b/>
        <sz val="12"/>
        <rFont val="Century Schoolbook"/>
        <family val="1"/>
      </rPr>
      <t>II</t>
    </r>
    <r>
      <rPr>
        <b/>
        <sz val="12"/>
        <rFont val="Arial"/>
        <family val="2"/>
        <charset val="161"/>
      </rPr>
      <t>(γ) ΥΠΟΛΟΓΙΣΜΟΣ ΣΤΑΘΕΡΟΥ ΜΗΝΙΑΙΟΥ ΠΟΣΟΥ ΣΕ ΠΕΡΙΠΤΩΣΗ ΑΜΕΤΑΚΛΗΤΗΣ ΕΠΙΛΟΓΗΣ ΓΙΑ</t>
    </r>
  </si>
  <si>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 Β)</t>
  </si>
  <si>
    <t>Ετήσια σύνταξη για υπηρεσία μέχρι τις 31/12/2012:</t>
  </si>
  <si>
    <t>Αφορολόγητο εφάπαξ για υπηρεσία μέχρι τις 31/12/2012:</t>
  </si>
  <si>
    <t>τους μήνες συντάξιμης υπηρεσίας μέχρι τις 31/12/2012)</t>
  </si>
  <si>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νέο Πίνακα 3, σε συνάρτηση με τον Πίνακα 2, και λαμβάνοντας υπόψη τον αριθμό των συμπληρωμένων μηνών ανάμεσα στα έτη που μεσολαβούν μεταξύ των ημερομηνιών οικειοθελούς αφυπηρέτησης και συμπλήρωσης της ηλικίας υποχρεωτικής αφυπηρέτησης που αναγράφονται στην πρώτη στήλη του νέου Πίνακα 3.</t>
  </si>
  <si>
    <t>Μέσος όρος ετήσιων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7(1)(β) των περί Συνταξιοδοτικών Ωφελημάτων Νόμων του 2012 έως 2015, μέχρι και το έτος αφυπηρέτησης, σύμφωνα με το συνημμένο Πίνακα:</t>
  </si>
  <si>
    <t xml:space="preserve">Αναλογιστικά μειωμένο εφάπαξ για την υπηρεσία από 1/1/2013 μέχρι την αφυπηρέτηση , σε περίπτωση  εθελοντικής αφυπηρέτησης πριν το όριο ηλικίας:                                                            </t>
  </si>
  <si>
    <r>
      <t xml:space="preserve">Σύνταξη που προκύπτει για το σύνολο της υπηρεσίας: ( </t>
    </r>
    <r>
      <rPr>
        <b/>
        <sz val="12"/>
        <rFont val="Bodoni MT"/>
        <family val="1"/>
      </rPr>
      <t>II</t>
    </r>
    <r>
      <rPr>
        <b/>
        <sz val="12"/>
        <rFont val="Arial"/>
        <family val="2"/>
        <charset val="161"/>
      </rPr>
      <t>(α)1+</t>
    </r>
    <r>
      <rPr>
        <b/>
        <sz val="12"/>
        <rFont val="Bodoni"/>
        <family val="1"/>
      </rPr>
      <t>II</t>
    </r>
    <r>
      <rPr>
        <b/>
        <sz val="12"/>
        <rFont val="Arial"/>
        <family val="2"/>
        <charset val="161"/>
      </rPr>
      <t>(β)3.1 ) ή                     (</t>
    </r>
    <r>
      <rPr>
        <b/>
        <sz val="12"/>
        <rFont val="Bodoni"/>
        <family val="1"/>
      </rPr>
      <t>II</t>
    </r>
    <r>
      <rPr>
        <b/>
        <sz val="12"/>
        <rFont val="Arial"/>
        <family val="2"/>
        <charset val="161"/>
      </rPr>
      <t>(α)1+</t>
    </r>
    <r>
      <rPr>
        <b/>
        <sz val="12"/>
        <rFont val="Bodoni"/>
        <family val="1"/>
      </rPr>
      <t>II</t>
    </r>
    <r>
      <rPr>
        <b/>
        <sz val="12"/>
        <rFont val="Arial"/>
        <family val="2"/>
        <charset val="161"/>
      </rPr>
      <t>(β)4 )  (για αφυπηρέτηση λόγω ορίου ηλικίας ή πρόωρη, αντίστοιχα)</t>
    </r>
  </si>
  <si>
    <t>ετών</t>
  </si>
  <si>
    <t>μηνών</t>
  </si>
  <si>
    <t xml:space="preserve">(για σκοπούς καθορισμού του συντελεστή του εφάπαξ, σε συνάρτηση με </t>
  </si>
  <si>
    <r>
      <t xml:space="preserve">Εφάπαξ ποσό που προκύπτει για το σύνολο της υπηρεσίας: ( </t>
    </r>
    <r>
      <rPr>
        <b/>
        <sz val="12"/>
        <rFont val="Bodoni MT"/>
        <family val="1"/>
      </rPr>
      <t>II</t>
    </r>
    <r>
      <rPr>
        <b/>
        <sz val="12"/>
        <rFont val="Arial"/>
        <family val="2"/>
      </rPr>
      <t xml:space="preserve">(α)2 + </t>
    </r>
    <r>
      <rPr>
        <b/>
        <sz val="12"/>
        <rFont val="Bodoni MT"/>
        <family val="1"/>
      </rPr>
      <t>II</t>
    </r>
    <r>
      <rPr>
        <b/>
        <sz val="12"/>
        <rFont val="Arial"/>
        <family val="2"/>
      </rPr>
      <t>(β)3.2 ) ή       (</t>
    </r>
    <r>
      <rPr>
        <b/>
        <sz val="12"/>
        <rFont val="Bodoni"/>
        <family val="1"/>
      </rPr>
      <t>II</t>
    </r>
    <r>
      <rPr>
        <b/>
        <sz val="12"/>
        <rFont val="Arial"/>
        <family val="2"/>
        <charset val="161"/>
      </rPr>
      <t>(α)2+</t>
    </r>
    <r>
      <rPr>
        <b/>
        <sz val="12"/>
        <rFont val="Bodoni"/>
        <family val="1"/>
      </rPr>
      <t>II</t>
    </r>
    <r>
      <rPr>
        <b/>
        <sz val="12"/>
        <rFont val="Arial"/>
        <family val="2"/>
        <charset val="161"/>
      </rPr>
      <t>(β)5 )  (για αφυπηρέτηση λόγω ορίου ηλικίας ή πρόωρη, αντίστοιχα)</t>
    </r>
  </si>
  <si>
    <r>
      <t xml:space="preserve">σε </t>
    </r>
    <r>
      <rPr>
        <b/>
        <sz val="12"/>
        <rFont val="Arial"/>
        <family val="2"/>
        <charset val="161"/>
      </rPr>
      <t>πρόσθετη ετήσια σύνταξη:</t>
    </r>
    <r>
      <rPr>
        <sz val="12"/>
        <rFont val="Arial"/>
        <family val="2"/>
        <charset val="161"/>
      </rPr>
      <t xml:space="preserve">                                                                            </t>
    </r>
  </si>
  <si>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</si>
  <si>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r>
      <t xml:space="preserve">και σε </t>
    </r>
    <r>
      <rPr>
        <b/>
        <sz val="12"/>
        <rFont val="Arial"/>
        <family val="2"/>
        <charset val="161"/>
      </rPr>
      <t xml:space="preserve">πρόσθετο φορολογητέο εφάπαξ </t>
    </r>
    <r>
      <rPr>
        <sz val="12"/>
        <rFont val="Arial"/>
        <family val="2"/>
        <charset val="161"/>
      </rPr>
      <t>ποσό</t>
    </r>
    <r>
      <rPr>
        <b/>
        <sz val="12"/>
        <rFont val="Arial"/>
        <family val="2"/>
        <charset val="161"/>
      </rPr>
      <t>:</t>
    </r>
  </si>
  <si>
    <r>
      <t xml:space="preserve">Βεβαιώνεται, επίσης, ότι, </t>
    </r>
    <r>
      <rPr>
        <b/>
        <sz val="12"/>
        <rFont val="Arial"/>
        <family val="2"/>
        <charset val="161"/>
      </rPr>
      <t>για υπηρεσία από 1/1/2013  μέχρι την ημερομηνία αφυπηρέτησης</t>
    </r>
    <r>
      <rPr>
        <sz val="12"/>
        <rFont val="Arial"/>
        <family val="2"/>
        <charset val="161"/>
      </rPr>
      <t xml:space="preserve">, ο/η υπάλληλος δικαιούται :                                                                                                                                       </t>
    </r>
  </si>
  <si>
    <t>Λειτουργός Γενικού Λογιστηρίου</t>
  </si>
  <si>
    <r>
      <t xml:space="preserve">Για το μέρος της υπηρεσίας του/της υπαλλήλου  </t>
    </r>
    <r>
      <rPr>
        <b/>
        <sz val="12"/>
        <rFont val="Arial"/>
        <family val="2"/>
      </rPr>
      <t>μέχρι τις 31 Δεκεμβρίου, 2012,</t>
    </r>
    <r>
      <rPr>
        <sz val="12"/>
        <rFont val="Arial"/>
        <family val="2"/>
      </rPr>
      <t xml:space="preserve"> λαμβάνονται υπόψη</t>
    </r>
    <r>
      <rPr>
        <b/>
        <sz val="12"/>
        <rFont val="Arial"/>
        <family val="2"/>
      </rPr>
      <t xml:space="preserve"> </t>
    </r>
    <r>
      <rPr>
        <sz val="12"/>
        <rFont val="Arial"/>
        <family val="2"/>
      </rPr>
      <t>οι συντάξιμες απολαβές κατά την ημερομηνία αφυπηρέτησης, χωρίς να λογίζονται αναλογιστικές μειώσεις, όπως προβλέπονται στο νέο Πίνακα 3, σε συνάρτηση με τον Πίνακα 2, σε περίπτωση που ο/η υπάλληλος αφυπηρετεί οικειοθελώς, πριν τη συμπλήρωση της εκάστοτε ισχύουσας ηλικίας υποχρεωτικής αφυπηρέτησης.</t>
    </r>
  </si>
  <si>
    <r>
      <t xml:space="preserve">Για το μέρος της υπηρεσίας του/της υπαλλήλου  </t>
    </r>
    <r>
      <rPr>
        <b/>
        <sz val="12"/>
        <rFont val="Arial"/>
        <family val="2"/>
      </rPr>
      <t xml:space="preserve">από 1 Ιανουαρίου, 2013 </t>
    </r>
    <r>
      <rPr>
        <sz val="12"/>
        <rFont val="Arial"/>
        <family val="2"/>
      </rPr>
      <t>μέχρι την ημερομηνία αφυπηρέτησης, ως συντάξιμες απολαβές καθορίζονται ο μέσος όρος των ακαθάριστων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7(1)(β) των περί Συνταξιοδοτικών Ωφελημάτων Νόμων του 2012 έως 2015.</t>
    </r>
  </si>
  <si>
    <t>(Υπ.)  Προϊστάμενος Λογιστηρίου</t>
  </si>
  <si>
    <t>Υπουργείου/Τμήματος/Υπηρεσίας</t>
  </si>
  <si>
    <t>Και ως ημερομηνία καταβολής του πρόσθετου φορολογητέου εφάπαξ η</t>
  </si>
  <si>
    <t>ΑΝΑΠΤΥΞΕΩΣ ΥΔΑΤΩΝ</t>
  </si>
  <si>
    <t>2-12--006</t>
  </si>
  <si>
    <t>ΑΡΧΙΕΠΙΣΤΑΤΗΣ</t>
  </si>
  <si>
    <t>ΩΡΟΜΙΣΘΙΟΣ</t>
  </si>
  <si>
    <t>ΜΟΝΙΜΟΣ</t>
  </si>
  <si>
    <t>ΕΠΙΣΤΑΤΗΣ</t>
  </si>
  <si>
    <t>ΠΡΟΑΓΩΓΗ</t>
  </si>
  <si>
    <t>ΒΟΗΘΟΣ ΑΡΧΙΕΠΙΣΤΑΤΗΣ</t>
  </si>
  <si>
    <t>ΑΔΕΙΑ ΑΝΕΥ ΑΠΟΛΑΒΩΝ</t>
  </si>
  <si>
    <t>ΑΠΕΡΓΙΑ</t>
  </si>
  <si>
    <t>Α8(ΙΙ)</t>
  </si>
  <si>
    <t>ΠΑΡΑΔΕΙΓΜΑ ΑΡ.</t>
  </si>
  <si>
    <t>ΕΡΓΑΤΗΣ</t>
  </si>
  <si>
    <t>ΑΝΤΡΕΑΣ ΑΝΤΡΕΟΥ</t>
  </si>
</sst>
</file>

<file path=xl/styles.xml><?xml version="1.0" encoding="utf-8"?>
<styleSheet xmlns="http://schemas.openxmlformats.org/spreadsheetml/2006/main">
  <numFmts count="5">
    <numFmt numFmtId="164" formatCode="d/m/yyyy;@"/>
    <numFmt numFmtId="165" formatCode="0.0"/>
    <numFmt numFmtId="166" formatCode="0.000%"/>
    <numFmt numFmtId="167" formatCode="[$€-2]\ #,##0.00"/>
    <numFmt numFmtId="168" formatCode="\ ??/??"/>
  </numFmts>
  <fonts count="25">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u/>
      <sz val="12"/>
      <name val="Arial"/>
      <family val="2"/>
      <charset val="161"/>
    </font>
    <font>
      <sz val="12"/>
      <name val="Calibri"/>
      <family val="2"/>
      <charset val="161"/>
    </font>
    <font>
      <b/>
      <sz val="10"/>
      <name val="Arial"/>
      <family val="2"/>
      <charset val="161"/>
    </font>
    <font>
      <b/>
      <sz val="11"/>
      <name val="Arial"/>
      <family val="2"/>
    </font>
    <font>
      <sz val="9"/>
      <color indexed="81"/>
      <name val="Tahoma"/>
      <family val="2"/>
      <charset val="161"/>
    </font>
    <font>
      <b/>
      <u/>
      <sz val="12"/>
      <name val="Arial"/>
      <family val="2"/>
    </font>
    <font>
      <i/>
      <sz val="12"/>
      <name val="Arial"/>
      <family val="2"/>
    </font>
    <font>
      <sz val="11.5"/>
      <name val="Arial"/>
      <family val="2"/>
      <charset val="161"/>
    </font>
    <font>
      <b/>
      <sz val="12"/>
      <name val="Batang"/>
      <family val="1"/>
    </font>
    <font>
      <b/>
      <sz val="12"/>
      <name val="Century Schoolbook"/>
      <family val="1"/>
    </font>
    <font>
      <b/>
      <sz val="8"/>
      <name val="Arial"/>
      <family val="2"/>
      <charset val="161"/>
    </font>
    <font>
      <b/>
      <u/>
      <sz val="12"/>
      <name val="Arial"/>
      <family val="2"/>
      <charset val="161"/>
    </font>
    <font>
      <sz val="12"/>
      <color rgb="FFFF0000"/>
      <name val="Arial"/>
      <family val="2"/>
      <charset val="161"/>
    </font>
    <font>
      <b/>
      <sz val="12"/>
      <name val="Bodoni MT"/>
      <family val="1"/>
    </font>
    <font>
      <b/>
      <sz val="12"/>
      <name val="Bodoni"/>
      <family val="1"/>
    </font>
  </fonts>
  <fills count="26">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449">
    <xf numFmtId="0" fontId="0" fillId="0" borderId="0" xfId="0"/>
    <xf numFmtId="0" fontId="6" fillId="0" borderId="0" xfId="0" applyFont="1" applyAlignment="1">
      <alignment vertical="top"/>
    </xf>
    <xf numFmtId="0" fontId="6" fillId="0" borderId="0" xfId="0" applyNumberFormat="1"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11" xfId="0" applyNumberFormat="1" applyFont="1" applyBorder="1" applyAlignment="1">
      <alignment vertical="top"/>
    </xf>
    <xf numFmtId="0" fontId="6" fillId="0" borderId="3" xfId="0" applyFont="1" applyBorder="1" applyAlignment="1">
      <alignment horizontal="left" vertical="top"/>
    </xf>
    <xf numFmtId="0" fontId="7" fillId="0" borderId="0" xfId="0" applyNumberFormat="1" applyFont="1" applyAlignment="1">
      <alignment vertical="top"/>
    </xf>
    <xf numFmtId="0" fontId="7" fillId="0" borderId="0" xfId="0" applyFont="1" applyAlignment="1">
      <alignment vertical="top"/>
    </xf>
    <xf numFmtId="0" fontId="6" fillId="0" borderId="0" xfId="0" applyNumberFormat="1" applyFont="1" applyFill="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right" vertical="top" wrapText="1"/>
    </xf>
    <xf numFmtId="0" fontId="9" fillId="0" borderId="0" xfId="0" applyNumberFormat="1" applyFont="1" applyBorder="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vertical="top"/>
    </xf>
    <xf numFmtId="14" fontId="6" fillId="0" borderId="0" xfId="0" applyNumberFormat="1" applyFont="1" applyFill="1" applyAlignment="1">
      <alignment vertical="top"/>
    </xf>
    <xf numFmtId="164" fontId="6" fillId="0" borderId="0" xfId="0" applyNumberFormat="1" applyFont="1" applyFill="1" applyAlignment="1">
      <alignment vertical="top"/>
    </xf>
    <xf numFmtId="1" fontId="6" fillId="0" borderId="0" xfId="0" applyNumberFormat="1" applyFont="1" applyFill="1" applyBorder="1" applyAlignment="1" applyProtection="1">
      <alignment horizontal="right"/>
    </xf>
    <xf numFmtId="0" fontId="6" fillId="0" borderId="0" xfId="0" applyFont="1" applyAlignment="1"/>
    <xf numFmtId="1" fontId="2" fillId="0" borderId="16" xfId="0" applyNumberFormat="1" applyFont="1" applyFill="1" applyBorder="1" applyAlignment="1" applyProtection="1">
      <alignment horizontal="center"/>
    </xf>
    <xf numFmtId="0" fontId="6" fillId="0" borderId="0" xfId="0" applyFont="1" applyAlignment="1">
      <alignment horizontal="center"/>
    </xf>
    <xf numFmtId="1" fontId="2" fillId="0" borderId="17" xfId="0" applyNumberFormat="1" applyFont="1" applyFill="1" applyBorder="1" applyAlignment="1" applyProtection="1">
      <alignment horizontal="center"/>
    </xf>
    <xf numFmtId="14" fontId="6" fillId="0" borderId="0" xfId="0" applyNumberFormat="1" applyFont="1" applyAlignment="1">
      <alignment vertical="top"/>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NumberFormat="1"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Fill="1" applyBorder="1" applyAlignment="1">
      <alignment vertical="top"/>
    </xf>
    <xf numFmtId="0" fontId="6" fillId="0" borderId="0" xfId="0" applyFont="1" applyFill="1" applyBorder="1" applyAlignment="1">
      <alignment horizontal="left" vertical="top" wrapText="1"/>
    </xf>
    <xf numFmtId="14" fontId="6" fillId="0" borderId="0" xfId="0" applyNumberFormat="1" applyFont="1" applyBorder="1" applyAlignment="1">
      <alignment vertical="top"/>
    </xf>
    <xf numFmtId="1" fontId="2" fillId="0" borderId="1" xfId="0" applyNumberFormat="1" applyFont="1" applyFill="1" applyBorder="1" applyAlignment="1">
      <alignment horizontal="center" vertical="center"/>
    </xf>
    <xf numFmtId="0" fontId="5" fillId="0" borderId="0" xfId="0" applyFont="1" applyFill="1" applyAlignment="1">
      <alignment vertical="top"/>
    </xf>
    <xf numFmtId="0" fontId="6" fillId="0" borderId="0" xfId="0" applyFont="1" applyFill="1" applyBorder="1" applyAlignment="1">
      <alignment vertical="top"/>
    </xf>
    <xf numFmtId="0" fontId="6" fillId="0" borderId="0" xfId="0" applyFont="1" applyAlignment="1">
      <alignment vertical="center"/>
    </xf>
    <xf numFmtId="14" fontId="2" fillId="0" borderId="0" xfId="0" applyNumberFormat="1" applyFont="1" applyFill="1" applyBorder="1" applyAlignment="1"/>
    <xf numFmtId="14" fontId="6" fillId="0" borderId="0" xfId="0" applyNumberFormat="1" applyFont="1" applyFill="1" applyBorder="1" applyAlignment="1">
      <alignment vertical="top"/>
    </xf>
    <xf numFmtId="4" fontId="6" fillId="0" borderId="0" xfId="0" applyNumberFormat="1" applyFont="1" applyFill="1" applyBorder="1" applyAlignment="1">
      <alignment vertical="top"/>
    </xf>
    <xf numFmtId="0" fontId="2" fillId="0" borderId="0" xfId="0" applyNumberFormat="1" applyFont="1" applyFill="1" applyBorder="1" applyAlignment="1" applyProtection="1">
      <alignment horizontal="center"/>
    </xf>
    <xf numFmtId="0" fontId="6" fillId="0" borderId="13" xfId="0" applyNumberFormat="1" applyFont="1" applyBorder="1" applyAlignment="1">
      <alignment vertical="top"/>
    </xf>
    <xf numFmtId="165" fontId="6" fillId="0" borderId="0" xfId="0" applyNumberFormat="1" applyFont="1" applyFill="1" applyBorder="1" applyAlignment="1">
      <alignment vertical="top"/>
    </xf>
    <xf numFmtId="1" fontId="2" fillId="0" borderId="18" xfId="0" applyNumberFormat="1" applyFont="1" applyFill="1" applyBorder="1" applyAlignment="1" applyProtection="1">
      <alignment horizontal="center"/>
    </xf>
    <xf numFmtId="0" fontId="6" fillId="0" borderId="36" xfId="0" applyFont="1" applyBorder="1" applyAlignment="1">
      <alignment vertical="top"/>
    </xf>
    <xf numFmtId="0" fontId="6" fillId="0" borderId="0" xfId="0" applyNumberFormat="1" applyFont="1" applyBorder="1" applyAlignment="1">
      <alignment horizontal="left" vertical="top" wrapText="1"/>
    </xf>
    <xf numFmtId="0" fontId="6" fillId="0" borderId="3" xfId="0" applyNumberFormat="1" applyFont="1" applyBorder="1" applyAlignment="1">
      <alignment vertical="top"/>
    </xf>
    <xf numFmtId="0" fontId="3" fillId="0" borderId="0" xfId="0" applyFont="1" applyBorder="1" applyAlignment="1">
      <alignment vertical="top"/>
    </xf>
    <xf numFmtId="0" fontId="5" fillId="0" borderId="0" xfId="0" applyNumberFormat="1" applyFont="1" applyBorder="1" applyAlignment="1">
      <alignment vertical="top"/>
    </xf>
    <xf numFmtId="0" fontId="6" fillId="0" borderId="0" xfId="0" applyNumberFormat="1" applyFont="1" applyFill="1" applyBorder="1" applyAlignment="1">
      <alignment vertical="top"/>
    </xf>
    <xf numFmtId="0" fontId="3" fillId="0" borderId="0" xfId="0" applyFont="1" applyFill="1" applyBorder="1" applyAlignment="1">
      <alignment vertical="top"/>
    </xf>
    <xf numFmtId="168"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14" fontId="2" fillId="0" borderId="0" xfId="0" applyNumberFormat="1" applyFont="1" applyBorder="1" applyAlignment="1">
      <alignment horizontal="center"/>
    </xf>
    <xf numFmtId="13" fontId="6" fillId="0" borderId="0" xfId="0" quotePrefix="1" applyNumberFormat="1" applyFont="1" applyAlignment="1">
      <alignment horizontal="center" vertical="top"/>
    </xf>
    <xf numFmtId="0" fontId="6" fillId="0" borderId="0" xfId="0" applyFont="1" applyFill="1" applyAlignment="1">
      <alignment horizontal="center" vertical="center"/>
    </xf>
    <xf numFmtId="0" fontId="3" fillId="0" borderId="0" xfId="0" applyFont="1" applyBorder="1" applyAlignment="1"/>
    <xf numFmtId="0" fontId="6" fillId="0" borderId="0" xfId="0" applyFont="1" applyFill="1" applyAlignment="1">
      <alignment horizontal="left" vertical="top"/>
    </xf>
    <xf numFmtId="0" fontId="6" fillId="0" borderId="0" xfId="0" applyFont="1" applyFill="1" applyBorder="1" applyAlignment="1">
      <alignment vertical="top" wrapText="1"/>
    </xf>
    <xf numFmtId="14" fontId="6" fillId="0" borderId="0" xfId="0" applyNumberFormat="1" applyFont="1" applyFill="1" applyBorder="1" applyAlignment="1" applyProtection="1">
      <alignment vertical="top"/>
      <protection locked="0"/>
    </xf>
    <xf numFmtId="0" fontId="8"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horizontal="center" vertical="top"/>
    </xf>
    <xf numFmtId="49" fontId="6" fillId="0" borderId="0" xfId="0" applyNumberFormat="1" applyFont="1" applyAlignment="1">
      <alignment horizontal="center" vertical="top"/>
    </xf>
    <xf numFmtId="0" fontId="19" fillId="0" borderId="0" xfId="0" applyFont="1" applyAlignment="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2" fillId="0" borderId="0" xfId="0" applyFont="1" applyFill="1" applyBorder="1" applyAlignment="1" applyProtection="1">
      <alignment vertical="top" wrapText="1"/>
    </xf>
    <xf numFmtId="0" fontId="6" fillId="0" borderId="0" xfId="0" applyNumberFormat="1" applyFont="1" applyBorder="1" applyAlignment="1" applyProtection="1">
      <alignment vertical="top"/>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5" borderId="14" xfId="0" applyNumberFormat="1"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4" fontId="6" fillId="0" borderId="0" xfId="0" applyNumberFormat="1" applyFont="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applyAlignment="1" applyProtection="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0" xfId="0" applyFont="1" applyFill="1" applyBorder="1" applyAlignment="1">
      <alignment horizontal="left" vertical="top"/>
    </xf>
    <xf numFmtId="14" fontId="6" fillId="6" borderId="0" xfId="0" applyNumberFormat="1" applyFont="1" applyFill="1" applyBorder="1" applyAlignment="1">
      <alignment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pplyProtection="1">
      <alignment horizontal="center"/>
    </xf>
    <xf numFmtId="0" fontId="2" fillId="6" borderId="10" xfId="0" applyFont="1" applyFill="1" applyBorder="1" applyAlignment="1">
      <alignment vertical="top"/>
    </xf>
    <xf numFmtId="0" fontId="22" fillId="0" borderId="2" xfId="0" applyFont="1" applyBorder="1" applyAlignment="1">
      <alignment vertical="top"/>
    </xf>
    <xf numFmtId="0" fontId="4" fillId="0" borderId="0" xfId="0" applyFont="1" applyFill="1" applyBorder="1" applyAlignment="1">
      <alignment vertical="top"/>
    </xf>
    <xf numFmtId="0" fontId="5" fillId="5" borderId="14" xfId="0" applyFont="1" applyFill="1" applyBorder="1" applyAlignment="1" applyProtection="1">
      <alignment vertical="top"/>
      <protection locked="0"/>
    </xf>
    <xf numFmtId="0" fontId="6" fillId="5" borderId="0" xfId="0" applyFont="1" applyFill="1" applyBorder="1" applyAlignment="1">
      <alignment horizontal="left" vertical="top"/>
    </xf>
    <xf numFmtId="0" fontId="6" fillId="5" borderId="0" xfId="0" applyFont="1" applyFill="1" applyBorder="1" applyAlignment="1">
      <alignment vertical="top" wrapText="1"/>
    </xf>
    <xf numFmtId="0" fontId="3" fillId="5" borderId="14" xfId="0" applyFont="1" applyFill="1" applyBorder="1" applyAlignment="1" applyProtection="1">
      <protection locked="0"/>
    </xf>
    <xf numFmtId="0" fontId="6" fillId="5" borderId="0" xfId="0" applyFont="1" applyFill="1" applyAlignment="1">
      <alignment horizontal="center" vertical="top"/>
    </xf>
    <xf numFmtId="0" fontId="6" fillId="16" borderId="0" xfId="0" applyFont="1" applyFill="1" applyBorder="1" applyAlignment="1">
      <alignment vertical="top"/>
    </xf>
    <xf numFmtId="0" fontId="6" fillId="16" borderId="0" xfId="0" applyFont="1" applyFill="1" applyAlignment="1">
      <alignment vertical="top"/>
    </xf>
    <xf numFmtId="0" fontId="22" fillId="0" borderId="0" xfId="0" applyFont="1" applyFill="1" applyBorder="1" applyAlignment="1">
      <alignment vertical="top"/>
    </xf>
    <xf numFmtId="0" fontId="22" fillId="18" borderId="0" xfId="0" applyFont="1" applyFill="1" applyBorder="1" applyAlignment="1">
      <alignment vertical="top"/>
    </xf>
    <xf numFmtId="0" fontId="6" fillId="18" borderId="0" xfId="0" applyFont="1" applyFill="1" applyBorder="1" applyAlignment="1">
      <alignment vertical="top"/>
    </xf>
    <xf numFmtId="14" fontId="6" fillId="18" borderId="0" xfId="0" applyNumberFormat="1" applyFont="1" applyFill="1" applyBorder="1" applyAlignment="1">
      <alignment vertical="top"/>
    </xf>
    <xf numFmtId="0" fontId="6" fillId="18" borderId="0" xfId="0" applyFont="1" applyFill="1" applyAlignment="1">
      <alignment vertical="top"/>
    </xf>
    <xf numFmtId="0" fontId="6" fillId="0" borderId="40" xfId="0" applyFont="1" applyBorder="1" applyAlignment="1">
      <alignment vertical="top"/>
    </xf>
    <xf numFmtId="2" fontId="6" fillId="0" borderId="0" xfId="0" applyNumberFormat="1" applyFont="1" applyFill="1" applyAlignment="1">
      <alignment horizontal="right" vertical="top"/>
    </xf>
    <xf numFmtId="2" fontId="6" fillId="0" borderId="0" xfId="0" applyNumberFormat="1" applyFont="1" applyFill="1" applyBorder="1" applyAlignment="1">
      <alignment vertical="top"/>
    </xf>
    <xf numFmtId="0" fontId="0" fillId="0" borderId="0" xfId="0" applyFill="1"/>
    <xf numFmtId="14" fontId="2" fillId="18" borderId="0" xfId="0" applyNumberFormat="1" applyFont="1" applyFill="1" applyBorder="1" applyAlignment="1">
      <alignment horizontal="center"/>
    </xf>
    <xf numFmtId="0" fontId="6" fillId="18" borderId="0" xfId="0" applyNumberFormat="1" applyFont="1" applyFill="1" applyBorder="1" applyAlignment="1">
      <alignment vertical="top"/>
    </xf>
    <xf numFmtId="0" fontId="6" fillId="18" borderId="0" xfId="0" applyFont="1" applyFill="1" applyAlignment="1">
      <alignment horizontal="center" vertical="top"/>
    </xf>
    <xf numFmtId="0" fontId="0" fillId="18" borderId="0" xfId="0" applyFill="1" applyBorder="1" applyProtection="1">
      <protection hidden="1"/>
    </xf>
    <xf numFmtId="0" fontId="0" fillId="18" borderId="17" xfId="0" applyFill="1" applyBorder="1" applyProtection="1">
      <protection hidden="1"/>
    </xf>
    <xf numFmtId="0" fontId="0" fillId="18" borderId="18" xfId="0" applyFill="1" applyBorder="1" applyProtection="1">
      <protection hidden="1"/>
    </xf>
    <xf numFmtId="14" fontId="6" fillId="17" borderId="0" xfId="0" applyNumberFormat="1" applyFont="1" applyFill="1" applyBorder="1" applyAlignment="1">
      <alignment vertical="top"/>
    </xf>
    <xf numFmtId="0" fontId="5" fillId="0" borderId="0" xfId="0" applyFont="1" applyFill="1" applyBorder="1" applyAlignment="1">
      <alignment horizontal="center" vertical="top" wrapText="1"/>
    </xf>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2" fontId="6" fillId="0" borderId="0" xfId="0" applyNumberFormat="1" applyFont="1" applyFill="1" applyAlignment="1">
      <alignment vertical="top"/>
    </xf>
    <xf numFmtId="49" fontId="6" fillId="0" borderId="0" xfId="0" applyNumberFormat="1"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vertical="top"/>
    </xf>
    <xf numFmtId="4" fontId="6" fillId="0" borderId="14" xfId="0" applyNumberFormat="1" applyFont="1" applyFill="1" applyBorder="1" applyAlignment="1">
      <alignment vertical="top"/>
    </xf>
    <xf numFmtId="14" fontId="6" fillId="16" borderId="0" xfId="0" applyNumberFormat="1" applyFont="1" applyFill="1" applyAlignment="1">
      <alignment vertical="top"/>
    </xf>
    <xf numFmtId="0" fontId="6" fillId="16" borderId="0" xfId="0" applyNumberFormat="1" applyFont="1" applyFill="1" applyAlignment="1">
      <alignment vertical="top"/>
    </xf>
    <xf numFmtId="14" fontId="6" fillId="16" borderId="0" xfId="0" applyNumberFormat="1" applyFont="1" applyFill="1" applyBorder="1" applyAlignment="1">
      <alignment vertical="top"/>
    </xf>
    <xf numFmtId="0" fontId="2" fillId="23" borderId="1" xfId="0"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6" xfId="0" applyFont="1" applyFill="1" applyBorder="1" applyAlignment="1">
      <alignment vertical="top"/>
    </xf>
    <xf numFmtId="1" fontId="13" fillId="23" borderId="37" xfId="0" applyNumberFormat="1" applyFont="1" applyFill="1" applyBorder="1" applyAlignment="1" applyProtection="1">
      <alignment horizontal="center" vertical="center"/>
    </xf>
    <xf numFmtId="1" fontId="13" fillId="23" borderId="37" xfId="0" applyNumberFormat="1" applyFont="1" applyFill="1" applyBorder="1" applyAlignment="1" applyProtection="1">
      <alignment horizontal="center"/>
    </xf>
    <xf numFmtId="0" fontId="2" fillId="23" borderId="19" xfId="0" applyFont="1" applyFill="1" applyBorder="1" applyAlignment="1">
      <alignment vertical="top"/>
    </xf>
    <xf numFmtId="1" fontId="2" fillId="23" borderId="16" xfId="0" applyNumberFormat="1" applyFont="1" applyFill="1" applyBorder="1" applyAlignment="1" applyProtection="1">
      <alignment horizontal="center"/>
    </xf>
    <xf numFmtId="0" fontId="2" fillId="23" borderId="1" xfId="0" applyFont="1" applyFill="1" applyBorder="1" applyAlignment="1">
      <alignment vertical="top"/>
    </xf>
    <xf numFmtId="1" fontId="12" fillId="23" borderId="34" xfId="0" applyNumberFormat="1" applyFont="1" applyFill="1" applyBorder="1" applyAlignment="1" applyProtection="1">
      <alignment horizontal="right"/>
    </xf>
    <xf numFmtId="1" fontId="2" fillId="23" borderId="1" xfId="0" applyNumberFormat="1" applyFont="1" applyFill="1" applyBorder="1" applyAlignment="1" applyProtection="1">
      <alignment horizontal="center"/>
    </xf>
    <xf numFmtId="1" fontId="12" fillId="23" borderId="35" xfId="0" applyNumberFormat="1" applyFont="1" applyFill="1" applyBorder="1" applyAlignment="1" applyProtection="1">
      <alignment horizontal="right"/>
    </xf>
    <xf numFmtId="0" fontId="6" fillId="22" borderId="0" xfId="0" applyFont="1" applyFill="1" applyAlignment="1">
      <alignment vertical="top"/>
    </xf>
    <xf numFmtId="14" fontId="6" fillId="0" borderId="0" xfId="0" applyNumberFormat="1" applyFont="1" applyBorder="1" applyAlignment="1">
      <alignment horizontal="center" vertical="top"/>
    </xf>
    <xf numFmtId="1" fontId="2" fillId="0" borderId="18" xfId="0" applyNumberFormat="1" applyFont="1" applyFill="1" applyBorder="1" applyAlignment="1" applyProtection="1">
      <alignment horizontal="center" vertical="center" wrapText="1"/>
    </xf>
    <xf numFmtId="0" fontId="4" fillId="0" borderId="0" xfId="0" applyFont="1" applyAlignment="1">
      <alignment horizontal="center" vertical="top"/>
    </xf>
    <xf numFmtId="167" fontId="3" fillId="15" borderId="14" xfId="0" applyNumberFormat="1" applyFont="1" applyFill="1" applyBorder="1" applyAlignment="1">
      <alignment vertical="top"/>
    </xf>
    <xf numFmtId="0" fontId="6" fillId="0" borderId="3" xfId="0" applyFont="1" applyBorder="1" applyAlignment="1">
      <alignment vertical="top" wrapText="1"/>
    </xf>
    <xf numFmtId="49" fontId="6" fillId="0" borderId="0" xfId="0" applyNumberFormat="1" applyFont="1" applyAlignment="1">
      <alignment vertical="top"/>
    </xf>
    <xf numFmtId="49" fontId="6" fillId="0" borderId="0" xfId="0" applyNumberFormat="1" applyFont="1" applyBorder="1" applyAlignment="1">
      <alignment horizontal="center" vertical="top"/>
    </xf>
    <xf numFmtId="0" fontId="5" fillId="0" borderId="0" xfId="0" applyFont="1" applyAlignment="1">
      <alignment vertical="top"/>
    </xf>
    <xf numFmtId="49" fontId="6" fillId="0" borderId="0" xfId="0" applyNumberFormat="1" applyFont="1" applyFill="1" applyAlignment="1">
      <alignment horizontal="center" vertical="top"/>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6" fillId="0" borderId="14" xfId="0" applyNumberFormat="1" applyFont="1" applyBorder="1" applyAlignment="1">
      <alignment vertical="top"/>
    </xf>
    <xf numFmtId="2" fontId="6" fillId="6" borderId="0" xfId="0" applyNumberFormat="1" applyFont="1" applyFill="1" applyAlignment="1">
      <alignment horizontal="center"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xf>
    <xf numFmtId="0" fontId="3" fillId="0" borderId="0" xfId="0" applyFont="1" applyAlignment="1">
      <alignment horizontal="left" vertical="top"/>
    </xf>
    <xf numFmtId="0" fontId="6" fillId="0" borderId="0" xfId="0" applyFont="1" applyFill="1" applyAlignment="1"/>
    <xf numFmtId="0" fontId="7" fillId="0" borderId="0" xfId="0" applyFont="1" applyFill="1" applyAlignment="1">
      <alignment vertical="top" wrapText="1"/>
    </xf>
    <xf numFmtId="0" fontId="6" fillId="15" borderId="0" xfId="0" applyFont="1" applyFill="1" applyAlignment="1">
      <alignment horizontal="center"/>
    </xf>
    <xf numFmtId="0" fontId="6" fillId="0" borderId="0" xfId="0" applyFont="1" applyFill="1" applyAlignment="1">
      <alignment horizontal="center"/>
    </xf>
    <xf numFmtId="0" fontId="2" fillId="16" borderId="19" xfId="0" applyFont="1" applyFill="1" applyBorder="1" applyAlignment="1">
      <alignment vertical="top"/>
    </xf>
    <xf numFmtId="0" fontId="6" fillId="0" borderId="0" xfId="0" applyFont="1" applyFill="1"/>
    <xf numFmtId="0" fontId="6" fillId="15" borderId="0" xfId="0" applyFont="1" applyFill="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0" fillId="0" borderId="3" xfId="0" applyFont="1" applyBorder="1" applyAlignment="1">
      <alignment horizontal="center" wrapText="1"/>
    </xf>
    <xf numFmtId="0" fontId="6" fillId="5" borderId="0" xfId="0" applyFont="1" applyFill="1" applyAlignment="1">
      <alignment vertical="top"/>
    </xf>
    <xf numFmtId="14" fontId="2" fillId="0" borderId="0" xfId="0" applyNumberFormat="1" applyFont="1" applyFill="1" applyBorder="1" applyAlignment="1">
      <alignment horizontal="center" vertical="top"/>
    </xf>
    <xf numFmtId="1" fontId="6" fillId="0" borderId="0" xfId="0" applyNumberFormat="1" applyFont="1" applyAlignment="1">
      <alignment vertical="top"/>
    </xf>
    <xf numFmtId="14" fontId="2" fillId="0" borderId="0" xfId="0" applyNumberFormat="1" applyFont="1" applyFill="1" applyBorder="1" applyAlignment="1">
      <alignment horizontal="center"/>
    </xf>
    <xf numFmtId="0" fontId="6" fillId="0" borderId="0" xfId="0" applyFont="1" applyBorder="1"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horizontal="left" vertical="top" wrapText="1"/>
    </xf>
    <xf numFmtId="0" fontId="6" fillId="0" borderId="0" xfId="0" applyFont="1" applyFill="1" applyBorder="1" applyAlignment="1">
      <alignment horizontal="center" vertical="top"/>
    </xf>
    <xf numFmtId="14" fontId="6" fillId="0" borderId="0" xfId="0" applyNumberFormat="1" applyFont="1" applyFill="1" applyBorder="1" applyAlignment="1" applyProtection="1">
      <alignment horizontal="left" wrapText="1"/>
      <protection locked="0"/>
    </xf>
    <xf numFmtId="0" fontId="6" fillId="0" borderId="0" xfId="0" applyFont="1" applyAlignment="1">
      <alignment horizontal="center" vertical="top"/>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1" fontId="2" fillId="0" borderId="1" xfId="0" applyNumberFormat="1" applyFont="1" applyFill="1" applyBorder="1" applyAlignment="1" applyProtection="1">
      <alignment horizont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14" fontId="6" fillId="0" borderId="0" xfId="0" applyNumberFormat="1" applyFont="1" applyFill="1" applyBorder="1" applyAlignment="1">
      <alignment horizontal="center" vertical="top"/>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6" xfId="0" applyNumberFormat="1" applyFont="1" applyBorder="1" applyAlignment="1">
      <alignment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4" fontId="6" fillId="0" borderId="0" xfId="0" applyNumberFormat="1" applyFont="1" applyFill="1" applyAlignment="1">
      <alignment horizontal="center" vertical="top"/>
    </xf>
    <xf numFmtId="0" fontId="6" fillId="0" borderId="0" xfId="0" applyFont="1" applyFill="1" applyAlignment="1">
      <alignment vertical="top" wrapText="1"/>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wrapText="1"/>
    </xf>
    <xf numFmtId="4" fontId="6" fillId="0" borderId="0" xfId="0" applyNumberFormat="1" applyFont="1" applyFill="1" applyBorder="1" applyAlignment="1">
      <alignment horizontal="center" vertical="top"/>
    </xf>
    <xf numFmtId="1" fontId="2" fillId="18" borderId="0" xfId="0" applyNumberFormat="1" applyFont="1" applyFill="1" applyBorder="1" applyAlignment="1" applyProtection="1">
      <alignment horizontal="center"/>
    </xf>
    <xf numFmtId="0" fontId="6" fillId="18" borderId="0" xfId="0" applyFont="1" applyFill="1" applyBorder="1" applyAlignment="1">
      <alignment horizontal="center" vertical="top"/>
    </xf>
    <xf numFmtId="0" fontId="2" fillId="0" borderId="0" xfId="0" applyFont="1" applyFill="1" applyBorder="1" applyAlignment="1">
      <alignment horizontal="center" vertical="top"/>
    </xf>
    <xf numFmtId="0" fontId="6" fillId="0" borderId="38" xfId="0" applyFont="1" applyBorder="1" applyAlignment="1">
      <alignment horizontal="center" vertical="top"/>
    </xf>
    <xf numFmtId="0" fontId="3" fillId="0" borderId="39" xfId="0" applyFont="1" applyBorder="1" applyAlignment="1">
      <alignment horizontal="left" vertical="top"/>
    </xf>
    <xf numFmtId="0" fontId="3" fillId="0" borderId="41" xfId="0" applyFont="1" applyBorder="1" applyAlignment="1">
      <alignment horizontal="center" vertical="top"/>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6" fillId="0" borderId="0" xfId="0" applyFont="1" applyBorder="1" applyAlignment="1">
      <alignment horizontal="center" vertical="top"/>
    </xf>
    <xf numFmtId="0" fontId="3" fillId="5" borderId="14" xfId="0" applyFont="1" applyFill="1" applyBorder="1" applyAlignment="1" applyProtection="1">
      <alignment horizontal="center" vertical="top"/>
      <protection locked="0"/>
    </xf>
    <xf numFmtId="0" fontId="5" fillId="0" borderId="0" xfId="0" applyFont="1" applyAlignment="1">
      <alignment horizontal="center" vertical="top"/>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left" vertical="top"/>
    </xf>
    <xf numFmtId="0" fontId="6" fillId="0" borderId="0" xfId="0" applyFont="1" applyAlignment="1">
      <alignment horizontal="right" vertical="top"/>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protection locked="0"/>
    </xf>
    <xf numFmtId="0" fontId="6" fillId="0" borderId="0" xfId="0" applyFont="1" applyFill="1" applyBorder="1" applyAlignment="1">
      <alignment horizontal="center" vertical="top"/>
    </xf>
    <xf numFmtId="0" fontId="17" fillId="0" borderId="0" xfId="0" applyFont="1" applyAlignment="1">
      <alignment horizontal="left" wrapText="1"/>
    </xf>
    <xf numFmtId="14" fontId="6" fillId="15" borderId="14" xfId="0" applyNumberFormat="1" applyFont="1" applyFill="1" applyBorder="1" applyAlignment="1" applyProtection="1">
      <alignment horizontal="left" wrapText="1"/>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Fill="1" applyBorder="1" applyAlignment="1">
      <alignment horizontal="center"/>
    </xf>
    <xf numFmtId="0" fontId="6" fillId="15" borderId="14" xfId="0" applyFont="1" applyFill="1" applyBorder="1" applyAlignment="1">
      <alignment horizontal="center"/>
    </xf>
    <xf numFmtId="0" fontId="6" fillId="5" borderId="14" xfId="0" applyFont="1" applyFill="1" applyBorder="1" applyAlignment="1" applyProtection="1">
      <alignment horizontal="center" vertical="top"/>
      <protection locked="0"/>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Alignment="1">
      <alignment horizontal="left" vertical="top" wrapText="1"/>
    </xf>
    <xf numFmtId="14" fontId="6" fillId="21" borderId="14" xfId="0" applyNumberFormat="1" applyFont="1" applyFill="1" applyBorder="1" applyAlignment="1" applyProtection="1">
      <alignment horizontal="left" wrapText="1"/>
      <protection locked="0"/>
    </xf>
    <xf numFmtId="0" fontId="6" fillId="0" borderId="0" xfId="0" applyFont="1" applyAlignment="1">
      <alignment horizontal="left" vertical="top" wrapText="1"/>
    </xf>
    <xf numFmtId="14" fontId="6" fillId="9" borderId="14" xfId="0" applyNumberFormat="1" applyFont="1" applyFill="1" applyBorder="1" applyAlignment="1" applyProtection="1">
      <alignment horizontal="left" wrapText="1"/>
      <protection locked="0"/>
    </xf>
    <xf numFmtId="14" fontId="6" fillId="15" borderId="15" xfId="0" applyNumberFormat="1" applyFont="1" applyFill="1" applyBorder="1" applyAlignment="1" applyProtection="1">
      <alignment horizontal="left" wrapText="1"/>
      <protection locked="0"/>
    </xf>
    <xf numFmtId="0" fontId="6" fillId="10" borderId="16" xfId="0" applyFont="1" applyFill="1" applyBorder="1" applyAlignment="1" applyProtection="1">
      <alignment horizontal="lef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0" borderId="16" xfId="0" applyNumberFormat="1" applyFont="1" applyFill="1" applyBorder="1" applyAlignment="1" applyProtection="1">
      <alignment horizontal="center" vertical="top"/>
      <protection locked="0"/>
    </xf>
    <xf numFmtId="0" fontId="2" fillId="10" borderId="16" xfId="0" applyFont="1" applyFill="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0" borderId="2" xfId="0" applyFont="1" applyBorder="1" applyAlignment="1">
      <alignment horizontal="center" vertical="top"/>
    </xf>
    <xf numFmtId="0" fontId="6" fillId="0" borderId="6" xfId="0" applyFont="1" applyBorder="1" applyAlignment="1">
      <alignment horizontal="center" vertical="top"/>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0" fontId="6" fillId="0" borderId="17" xfId="0" applyFont="1" applyBorder="1" applyAlignment="1" applyProtection="1">
      <alignment vertical="top"/>
      <protection locked="0"/>
    </xf>
    <xf numFmtId="14" fontId="2" fillId="0" borderId="22" xfId="0" applyNumberFormat="1" applyFont="1" applyBorder="1" applyAlignment="1" applyProtection="1">
      <alignment horizontal="center"/>
    </xf>
    <xf numFmtId="14" fontId="2" fillId="0" borderId="23" xfId="0" applyNumberFormat="1" applyFont="1" applyBorder="1" applyAlignment="1" applyProtection="1">
      <alignment horizontal="center"/>
    </xf>
    <xf numFmtId="14" fontId="2" fillId="0" borderId="15" xfId="0" applyNumberFormat="1" applyFont="1" applyBorder="1" applyAlignment="1" applyProtection="1">
      <alignment horizont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6" fillId="0" borderId="19"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0" fontId="2" fillId="0" borderId="11" xfId="0" applyFont="1" applyBorder="1" applyAlignment="1">
      <alignment horizontal="center"/>
    </xf>
    <xf numFmtId="0" fontId="2" fillId="0" borderId="12" xfId="0" applyFont="1" applyBorder="1" applyAlignment="1">
      <alignment horizontal="center"/>
    </xf>
    <xf numFmtId="1" fontId="2" fillId="0" borderId="1" xfId="0" applyNumberFormat="1" applyFont="1" applyFill="1" applyBorder="1" applyAlignment="1" applyProtection="1">
      <alignment horizontal="center"/>
    </xf>
    <xf numFmtId="1" fontId="2" fillId="0" borderId="2"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6" xfId="0" applyFont="1" applyFill="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14" fontId="2" fillId="0" borderId="24" xfId="0" applyNumberFormat="1" applyFont="1" applyBorder="1" applyAlignment="1" applyProtection="1">
      <alignment horizontal="center"/>
    </xf>
    <xf numFmtId="14" fontId="2" fillId="0" borderId="25" xfId="0" applyNumberFormat="1" applyFont="1" applyBorder="1" applyAlignment="1" applyProtection="1">
      <alignment horizontal="center"/>
    </xf>
    <xf numFmtId="14" fontId="2" fillId="0" borderId="26" xfId="0" applyNumberFormat="1" applyFont="1" applyBorder="1" applyAlignment="1" applyProtection="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6" fillId="0" borderId="0" xfId="0" applyFont="1" applyAlignment="1">
      <alignment horizontal="center" vertical="top"/>
    </xf>
    <xf numFmtId="167" fontId="1" fillId="5" borderId="14" xfId="0" applyNumberFormat="1" applyFont="1" applyFill="1" applyBorder="1" applyAlignment="1" applyProtection="1">
      <alignment horizontal="center" vertical="top"/>
      <protection locked="0"/>
    </xf>
    <xf numFmtId="16" fontId="6"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11" fillId="0" borderId="28" xfId="0" applyFont="1" applyBorder="1" applyAlignment="1">
      <alignment horizontal="center" vertical="top"/>
    </xf>
    <xf numFmtId="0" fontId="11" fillId="0" borderId="29" xfId="0" applyFont="1" applyBorder="1" applyAlignment="1">
      <alignment horizontal="center" vertical="top"/>
    </xf>
    <xf numFmtId="4" fontId="6" fillId="10" borderId="22" xfId="0" applyNumberFormat="1" applyFont="1" applyFill="1" applyBorder="1" applyAlignment="1" applyProtection="1">
      <alignment horizontal="right" vertical="top"/>
      <protection locked="0"/>
    </xf>
    <xf numFmtId="4" fontId="6" fillId="10" borderId="23" xfId="0" applyNumberFormat="1" applyFont="1" applyFill="1" applyBorder="1" applyAlignment="1" applyProtection="1">
      <alignment horizontal="right" vertical="top"/>
      <protection locked="0"/>
    </xf>
    <xf numFmtId="166" fontId="6" fillId="0" borderId="14" xfId="0" applyNumberFormat="1" applyFont="1" applyBorder="1" applyAlignment="1" applyProtection="1">
      <alignment horizontal="center"/>
    </xf>
    <xf numFmtId="4" fontId="6" fillId="11" borderId="24" xfId="0" applyNumberFormat="1" applyFont="1" applyFill="1" applyBorder="1" applyAlignment="1">
      <alignment horizontal="right" vertical="top"/>
    </xf>
    <xf numFmtId="4" fontId="6" fillId="11" borderId="25" xfId="0" applyNumberFormat="1" applyFont="1" applyFill="1" applyBorder="1" applyAlignment="1">
      <alignment horizontal="right" vertical="top"/>
    </xf>
    <xf numFmtId="4" fontId="6" fillId="12" borderId="28" xfId="0" applyNumberFormat="1" applyFont="1" applyFill="1" applyBorder="1" applyAlignment="1">
      <alignment horizontal="right" vertical="top"/>
    </xf>
    <xf numFmtId="4" fontId="6" fillId="12" borderId="29" xfId="0" applyNumberFormat="1" applyFont="1" applyFill="1" applyBorder="1" applyAlignment="1">
      <alignment horizontal="right" vertical="top"/>
    </xf>
    <xf numFmtId="4" fontId="6" fillId="13" borderId="22" xfId="0" applyNumberFormat="1" applyFont="1" applyFill="1" applyBorder="1" applyAlignment="1">
      <alignment horizontal="right" vertical="top"/>
    </xf>
    <xf numFmtId="4" fontId="6" fillId="13" borderId="23" xfId="0" applyNumberFormat="1" applyFont="1" applyFill="1" applyBorder="1" applyAlignment="1">
      <alignment horizontal="right" vertical="top"/>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22" xfId="0" applyFont="1" applyBorder="1" applyAlignment="1">
      <alignment horizontal="right" vertical="top"/>
    </xf>
    <xf numFmtId="0" fontId="6" fillId="0" borderId="23" xfId="0" applyFont="1" applyBorder="1" applyAlignment="1">
      <alignment horizontal="right" vertical="top"/>
    </xf>
    <xf numFmtId="0" fontId="6" fillId="0" borderId="0" xfId="0" applyFont="1" applyBorder="1" applyAlignment="1">
      <alignment horizontal="left" vertical="top" wrapText="1"/>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4" borderId="32" xfId="0" applyNumberFormat="1" applyFont="1" applyFill="1" applyBorder="1" applyAlignment="1">
      <alignment horizontal="right" vertical="top"/>
    </xf>
    <xf numFmtId="4" fontId="3" fillId="14" borderId="33" xfId="0" applyNumberFormat="1" applyFont="1" applyFill="1" applyBorder="1" applyAlignment="1">
      <alignment horizontal="right" vertical="top"/>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0" fontId="5" fillId="0" borderId="0" xfId="0" applyFont="1" applyBorder="1" applyAlignment="1">
      <alignment horizontal="left" vertical="top" wrapText="1"/>
    </xf>
    <xf numFmtId="0"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xf>
    <xf numFmtId="0" fontId="6" fillId="0" borderId="0" xfId="0" applyFont="1" applyBorder="1" applyAlignment="1">
      <alignment horizontal="right" vertical="top"/>
    </xf>
    <xf numFmtId="0" fontId="21" fillId="0" borderId="0" xfId="0" applyFont="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NumberFormat="1" applyFont="1" applyBorder="1" applyAlignment="1">
      <alignment horizontal="center" vertical="top"/>
    </xf>
    <xf numFmtId="0" fontId="6" fillId="0" borderId="4" xfId="0" applyNumberFormat="1" applyFont="1" applyBorder="1" applyAlignment="1">
      <alignment horizontal="center" vertical="top"/>
    </xf>
    <xf numFmtId="0" fontId="6" fillId="0" borderId="7" xfId="0" applyNumberFormat="1" applyFont="1" applyBorder="1" applyAlignment="1">
      <alignment horizontal="center" vertical="top"/>
    </xf>
    <xf numFmtId="0" fontId="6" fillId="0" borderId="13" xfId="0" applyFont="1" applyBorder="1" applyAlignment="1">
      <alignment horizontal="left" vertical="top" wrapText="1"/>
    </xf>
    <xf numFmtId="1" fontId="2" fillId="0" borderId="1" xfId="0" applyNumberFormat="1" applyFont="1" applyFill="1" applyBorder="1" applyAlignment="1" applyProtection="1">
      <alignment horizontal="center" vertical="center"/>
    </xf>
    <xf numFmtId="1" fontId="6" fillId="0" borderId="2" xfId="0" applyNumberFormat="1" applyFont="1" applyBorder="1" applyAlignment="1">
      <alignment horizontal="center" vertical="top"/>
    </xf>
    <xf numFmtId="0" fontId="6" fillId="0" borderId="11" xfId="0" applyFont="1" applyBorder="1" applyAlignment="1">
      <alignment horizontal="left" vertical="top" wrapText="1"/>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0" borderId="0" xfId="0" applyFont="1" applyBorder="1" applyAlignment="1">
      <alignment vertical="top" wrapText="1"/>
    </xf>
    <xf numFmtId="1" fontId="6" fillId="0" borderId="7" xfId="0" applyNumberFormat="1" applyFont="1" applyBorder="1" applyAlignment="1">
      <alignment horizontal="center" vertical="top"/>
    </xf>
    <xf numFmtId="0" fontId="7" fillId="4" borderId="0" xfId="0" applyFont="1" applyFill="1" applyBorder="1" applyAlignment="1">
      <alignment horizontal="left"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2" xfId="0" applyNumberFormat="1" applyFont="1" applyBorder="1" applyAlignment="1">
      <alignment vertical="top"/>
    </xf>
    <xf numFmtId="0" fontId="6" fillId="0" borderId="6" xfId="0" applyNumberFormat="1" applyFont="1" applyBorder="1" applyAlignment="1">
      <alignment vertical="top"/>
    </xf>
    <xf numFmtId="4" fontId="2" fillId="2" borderId="14" xfId="0" applyNumberFormat="1" applyFont="1" applyFill="1" applyBorder="1" applyAlignment="1">
      <alignment horizontal="center" vertical="top"/>
    </xf>
    <xf numFmtId="167" fontId="3" fillId="15" borderId="14" xfId="0" applyNumberFormat="1" applyFont="1" applyFill="1" applyBorder="1" applyAlignment="1">
      <alignment horizontal="center" vertical="top"/>
    </xf>
    <xf numFmtId="0" fontId="6" fillId="2" borderId="14" xfId="0" applyFont="1" applyFill="1" applyBorder="1" applyAlignment="1">
      <alignment horizontal="center" vertical="top"/>
    </xf>
    <xf numFmtId="4" fontId="6" fillId="0" borderId="0" xfId="0" applyNumberFormat="1" applyFont="1" applyBorder="1" applyAlignment="1">
      <alignment horizontal="left" vertical="top"/>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0" xfId="0" applyFont="1" applyBorder="1" applyAlignment="1">
      <alignment horizontal="center" vertical="top" wrapText="1"/>
    </xf>
    <xf numFmtId="0" fontId="8" fillId="0" borderId="0" xfId="0" applyFont="1" applyBorder="1" applyAlignment="1">
      <alignment horizontal="center" vertical="top"/>
    </xf>
    <xf numFmtId="4" fontId="3" fillId="24" borderId="0" xfId="0" applyNumberFormat="1" applyFont="1" applyFill="1" applyAlignment="1">
      <alignment horizontal="center" vertical="top"/>
    </xf>
    <xf numFmtId="0" fontId="6" fillId="0" borderId="0" xfId="0" applyFont="1" applyFill="1" applyAlignment="1">
      <alignment horizontal="left" vertical="top" wrapText="1"/>
    </xf>
    <xf numFmtId="1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0" fontId="2" fillId="0"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Fill="1" applyAlignment="1">
      <alignment horizontal="center" vertical="top"/>
    </xf>
    <xf numFmtId="4" fontId="3" fillId="7" borderId="14" xfId="0" applyNumberFormat="1" applyFont="1" applyFill="1" applyBorder="1" applyAlignment="1">
      <alignment horizontal="center" vertical="center" wrapText="1"/>
    </xf>
    <xf numFmtId="4" fontId="6" fillId="19" borderId="14" xfId="0" applyNumberFormat="1" applyFont="1" applyFill="1" applyBorder="1" applyAlignment="1">
      <alignment horizontal="center" vertical="top"/>
    </xf>
    <xf numFmtId="4" fontId="6" fillId="0" borderId="14" xfId="0" applyNumberFormat="1" applyFont="1" applyBorder="1" applyAlignment="1">
      <alignment horizontal="center" vertical="top"/>
    </xf>
    <xf numFmtId="0" fontId="6" fillId="0" borderId="14"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10" fontId="2" fillId="6" borderId="0" xfId="0" applyNumberFormat="1" applyFont="1" applyFill="1" applyBorder="1" applyAlignment="1">
      <alignment horizontal="center" vertical="center" wrapText="1"/>
    </xf>
    <xf numFmtId="0" fontId="6" fillId="0" borderId="0" xfId="0" applyFont="1" applyFill="1" applyAlignment="1">
      <alignment vertical="top" wrapText="1"/>
    </xf>
    <xf numFmtId="4" fontId="6" fillId="0" borderId="0" xfId="0" applyNumberFormat="1" applyFont="1" applyFill="1" applyBorder="1" applyAlignment="1">
      <alignment horizontal="right" vertical="top"/>
    </xf>
    <xf numFmtId="0" fontId="5" fillId="0" borderId="0" xfId="0" applyFont="1" applyAlignment="1">
      <alignment horizontal="left" vertical="top" wrapText="1"/>
    </xf>
    <xf numFmtId="4" fontId="6" fillId="19" borderId="14" xfId="0" applyNumberFormat="1" applyFont="1" applyFill="1" applyBorder="1" applyAlignment="1">
      <alignment horizontal="right" vertical="top"/>
    </xf>
    <xf numFmtId="0" fontId="3" fillId="0" borderId="0" xfId="0" applyFont="1" applyAlignment="1">
      <alignment vertical="top"/>
    </xf>
    <xf numFmtId="0" fontId="6" fillId="0" borderId="0" xfId="0" applyFont="1" applyAlignment="1">
      <alignment vertical="top" wrapText="1"/>
    </xf>
    <xf numFmtId="4" fontId="6" fillId="0" borderId="14" xfId="0" applyNumberFormat="1" applyFont="1" applyFill="1" applyBorder="1" applyAlignment="1">
      <alignment horizontal="right" vertical="top"/>
    </xf>
    <xf numFmtId="10" fontId="2" fillId="6" borderId="14" xfId="0" applyNumberFormat="1" applyFont="1" applyFill="1" applyBorder="1" applyAlignment="1">
      <alignment horizontal="center" vertical="center" wrapText="1"/>
    </xf>
    <xf numFmtId="4" fontId="6" fillId="6" borderId="14" xfId="0" applyNumberFormat="1" applyFont="1" applyFill="1" applyBorder="1" applyAlignment="1">
      <alignment horizontal="center" vertical="center"/>
    </xf>
    <xf numFmtId="0" fontId="3" fillId="0" borderId="0" xfId="0" applyFont="1" applyAlignment="1">
      <alignment horizontal="left" vertical="top" wrapText="1"/>
    </xf>
    <xf numFmtId="4" fontId="6" fillId="6" borderId="14" xfId="0" applyNumberFormat="1" applyFont="1" applyFill="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4" fontId="6" fillId="20" borderId="14" xfId="0" applyNumberFormat="1" applyFont="1" applyFill="1" applyBorder="1" applyAlignment="1">
      <alignment horizontal="center" vertical="top"/>
    </xf>
    <xf numFmtId="0" fontId="6" fillId="20" borderId="14" xfId="0" applyFont="1" applyFill="1" applyBorder="1" applyAlignment="1">
      <alignment horizontal="center" vertical="top"/>
    </xf>
    <xf numFmtId="4" fontId="6" fillId="25"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25" borderId="14" xfId="0" applyNumberFormat="1" applyFont="1" applyFill="1" applyBorder="1" applyAlignment="1">
      <alignment horizontal="right" vertical="center"/>
    </xf>
    <xf numFmtId="0" fontId="6" fillId="8" borderId="14" xfId="0" applyNumberFormat="1" applyFont="1" applyFill="1" applyBorder="1" applyAlignment="1">
      <alignment horizontal="center" vertical="top" wrapText="1"/>
    </xf>
    <xf numFmtId="0" fontId="7" fillId="0" borderId="0" xfId="0" applyFont="1" applyAlignment="1">
      <alignment vertical="top" wrapText="1"/>
    </xf>
    <xf numFmtId="0" fontId="6" fillId="0" borderId="14" xfId="0" applyFont="1" applyBorder="1" applyAlignment="1">
      <alignment horizontal="center" vertical="top" wrapText="1"/>
    </xf>
    <xf numFmtId="0" fontId="6" fillId="0" borderId="14" xfId="0" applyFont="1" applyFill="1" applyBorder="1" applyAlignment="1">
      <alignment horizontal="left" vertical="top"/>
    </xf>
    <xf numFmtId="2" fontId="6" fillId="3" borderId="14" xfId="0" applyNumberFormat="1" applyFont="1" applyFill="1" applyBorder="1" applyAlignment="1">
      <alignment horizontal="center" vertical="top" wrapText="1"/>
    </xf>
    <xf numFmtId="0" fontId="3" fillId="0" borderId="11" xfId="0" applyFont="1" applyBorder="1" applyAlignment="1">
      <alignment horizontal="left"/>
    </xf>
    <xf numFmtId="0" fontId="3" fillId="0" borderId="0" xfId="0" applyFont="1" applyBorder="1" applyAlignment="1">
      <alignment horizontal="center" vertical="top"/>
    </xf>
    <xf numFmtId="0" fontId="3" fillId="0" borderId="0" xfId="0" applyFont="1" applyAlignment="1">
      <alignment horizontal="center" vertical="top"/>
    </xf>
    <xf numFmtId="2" fontId="6" fillId="8" borderId="14" xfId="0" applyNumberFormat="1" applyFont="1" applyFill="1" applyBorder="1" applyAlignment="1">
      <alignment horizontal="center" vertical="top" wrapText="1"/>
    </xf>
    <xf numFmtId="4" fontId="6" fillId="0" borderId="0" xfId="0" applyNumberFormat="1" applyFont="1" applyFill="1" applyBorder="1" applyAlignment="1">
      <alignment horizontal="center" vertical="top"/>
    </xf>
    <xf numFmtId="0" fontId="6" fillId="0" borderId="0" xfId="0" applyFont="1" applyFill="1" applyBorder="1" applyAlignment="1">
      <alignment horizontal="left"/>
    </xf>
    <xf numFmtId="14" fontId="6" fillId="15" borderId="14" xfId="0" applyNumberFormat="1" applyFont="1" applyFill="1" applyBorder="1" applyAlignment="1">
      <alignment horizontal="center" vertical="top" wrapText="1"/>
    </xf>
    <xf numFmtId="0" fontId="6" fillId="15" borderId="14" xfId="0" applyFont="1" applyFill="1" applyBorder="1" applyAlignment="1">
      <alignment horizontal="center" vertical="top" wrapText="1"/>
    </xf>
    <xf numFmtId="0" fontId="1" fillId="0" borderId="0" xfId="0" applyFont="1" applyAlignment="1">
      <alignment horizontal="center" wrapText="1"/>
    </xf>
    <xf numFmtId="14" fontId="6" fillId="15" borderId="14" xfId="0" applyNumberFormat="1" applyFont="1" applyFill="1" applyBorder="1" applyAlignment="1">
      <alignment horizontal="center" wrapText="1"/>
    </xf>
    <xf numFmtId="0" fontId="6" fillId="15" borderId="14" xfId="0" applyFont="1" applyFill="1" applyBorder="1" applyAlignment="1">
      <alignment horizontal="center" wrapText="1"/>
    </xf>
    <xf numFmtId="4" fontId="6" fillId="19" borderId="0" xfId="0" applyNumberFormat="1" applyFont="1" applyFill="1" applyBorder="1" applyAlignment="1">
      <alignment horizontal="center" vertical="top"/>
    </xf>
    <xf numFmtId="14" fontId="2" fillId="15" borderId="14" xfId="0" applyNumberFormat="1" applyFont="1" applyFill="1" applyBorder="1" applyAlignment="1">
      <alignment horizontal="center" vertical="top"/>
    </xf>
    <xf numFmtId="0" fontId="2" fillId="15" borderId="14" xfId="0" applyFont="1" applyFill="1" applyBorder="1" applyAlignment="1">
      <alignment horizontal="center" vertical="top"/>
    </xf>
    <xf numFmtId="4" fontId="6" fillId="15" borderId="14" xfId="0" applyNumberFormat="1" applyFont="1" applyFill="1" applyBorder="1" applyAlignment="1">
      <alignment horizontal="center" vertical="top"/>
    </xf>
    <xf numFmtId="0" fontId="3" fillId="0" borderId="0" xfId="0" applyFont="1" applyAlignment="1">
      <alignment horizontal="left" vertical="center" wrapText="1"/>
    </xf>
    <xf numFmtId="14"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14" fontId="6" fillId="0" borderId="14" xfId="0" applyNumberFormat="1" applyFont="1" applyBorder="1" applyAlignment="1">
      <alignment horizontal="center" vertical="top"/>
    </xf>
    <xf numFmtId="0" fontId="3" fillId="0" borderId="14" xfId="0" applyFont="1" applyBorder="1" applyAlignment="1">
      <alignment horizontal="center" vertical="top"/>
    </xf>
    <xf numFmtId="14" fontId="2" fillId="18" borderId="0" xfId="0" applyNumberFormat="1" applyFont="1" applyFill="1" applyBorder="1" applyAlignment="1" applyProtection="1">
      <alignment horizontal="center"/>
    </xf>
    <xf numFmtId="0" fontId="2" fillId="18" borderId="0" xfId="0" applyFont="1" applyFill="1" applyBorder="1" applyAlignment="1">
      <alignment horizontal="center" vertical="top"/>
    </xf>
    <xf numFmtId="0" fontId="6" fillId="18" borderId="0" xfId="0" applyFont="1" applyFill="1" applyBorder="1" applyAlignment="1" applyProtection="1">
      <alignment horizontal="left" vertical="top"/>
      <protection locked="0"/>
    </xf>
    <xf numFmtId="0" fontId="6" fillId="18" borderId="0" xfId="0" applyFont="1" applyFill="1" applyBorder="1" applyAlignment="1">
      <alignment horizontal="center" vertical="top"/>
    </xf>
    <xf numFmtId="0" fontId="2" fillId="18" borderId="0" xfId="0" applyFont="1" applyFill="1" applyBorder="1" applyAlignment="1">
      <alignment horizontal="center"/>
    </xf>
    <xf numFmtId="1" fontId="2" fillId="18" borderId="0" xfId="0" applyNumberFormat="1" applyFont="1" applyFill="1" applyBorder="1" applyAlignment="1" applyProtection="1">
      <alignment horizontal="center"/>
    </xf>
    <xf numFmtId="1" fontId="2" fillId="18" borderId="0" xfId="0" applyNumberFormat="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9526</xdr:colOff>
      <xdr:row>0</xdr:row>
      <xdr:rowOff>76200</xdr:rowOff>
    </xdr:from>
    <xdr:to>
      <xdr:col>14</xdr:col>
      <xdr:colOff>314326</xdr:colOff>
      <xdr:row>3</xdr:row>
      <xdr:rowOff>47625</xdr:rowOff>
    </xdr:to>
    <xdr:pic>
      <xdr:nvPicPr>
        <xdr:cNvPr id="2"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3686176" y="76200"/>
          <a:ext cx="72390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I388"/>
  <sheetViews>
    <sheetView tabSelected="1" showRuler="0" showWhiteSpace="0" zoomScaleNormal="100" workbookViewId="0">
      <selection activeCell="F13" sqref="F13:P13"/>
    </sheetView>
  </sheetViews>
  <sheetFormatPr defaultRowHeight="15"/>
  <cols>
    <col min="1" max="1" width="3.28515625" style="185" customWidth="1"/>
    <col min="2" max="2" width="2.28515625" style="1" customWidth="1"/>
    <col min="3" max="3" width="12.7109375" style="1" customWidth="1"/>
    <col min="4" max="4" width="2"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6.28515625" style="1" customWidth="1"/>
    <col min="15" max="15" width="6.42578125" style="1" customWidth="1"/>
    <col min="16" max="16" width="6.5703125" style="1" customWidth="1"/>
    <col min="17" max="17" width="6.140625" style="185" customWidth="1"/>
    <col min="18" max="18" width="5.28515625" style="1" customWidth="1"/>
    <col min="19" max="19" width="5.7109375" style="1" customWidth="1"/>
    <col min="20" max="20" width="3.85546875" style="1" customWidth="1"/>
    <col min="21" max="21" width="2.5703125" style="185" customWidth="1"/>
    <col min="22" max="22" width="1.85546875" style="185" customWidth="1"/>
    <col min="23" max="23" width="7.5703125" style="185" customWidth="1"/>
    <col min="24" max="24" width="6.7109375" style="50" customWidth="1"/>
    <col min="25" max="25" width="4.28515625" style="19" customWidth="1"/>
    <col min="26" max="27" width="12.7109375" style="34"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16384" width="9.140625" style="1"/>
  </cols>
  <sheetData>
    <row r="1" spans="1:32" ht="16.5" thickBot="1">
      <c r="A1" s="216" t="s">
        <v>291</v>
      </c>
      <c r="B1" s="114"/>
      <c r="C1" s="114"/>
      <c r="D1" s="114"/>
      <c r="E1" s="217">
        <v>1</v>
      </c>
      <c r="T1" s="180" t="s">
        <v>44</v>
      </c>
      <c r="X1" s="92"/>
      <c r="Y1" s="44"/>
      <c r="Z1" s="41"/>
    </row>
    <row r="2" spans="1:32">
      <c r="J2" s="1" t="s">
        <v>12</v>
      </c>
      <c r="P2" s="1" t="s">
        <v>13</v>
      </c>
      <c r="X2" s="92"/>
      <c r="Y2" s="44"/>
      <c r="Z2" s="41"/>
    </row>
    <row r="3" spans="1:32" ht="10.5" customHeight="1">
      <c r="X3" s="92"/>
      <c r="Y3" s="44"/>
      <c r="Z3" s="41"/>
    </row>
    <row r="4" spans="1:32" ht="8.25" customHeight="1">
      <c r="X4" s="92"/>
      <c r="Y4" s="44"/>
      <c r="Z4" s="41"/>
    </row>
    <row r="5" spans="1:32" ht="18" customHeight="1">
      <c r="B5" s="222" t="s">
        <v>198</v>
      </c>
      <c r="C5" s="222"/>
      <c r="D5" s="222"/>
      <c r="E5" s="222"/>
      <c r="F5" s="222"/>
      <c r="G5" s="222"/>
      <c r="H5" s="222"/>
      <c r="I5" s="222"/>
      <c r="J5" s="222"/>
      <c r="K5" s="222"/>
      <c r="L5" s="222"/>
      <c r="M5" s="222"/>
      <c r="N5" s="222"/>
      <c r="O5" s="222"/>
      <c r="P5" s="222"/>
      <c r="Q5" s="222"/>
      <c r="R5" s="222"/>
      <c r="S5" s="222"/>
      <c r="T5" s="222"/>
      <c r="U5" s="222"/>
      <c r="V5" s="222"/>
      <c r="W5" s="222"/>
      <c r="X5" s="222"/>
      <c r="Y5" s="44"/>
      <c r="Z5" s="41"/>
    </row>
    <row r="6" spans="1:32" ht="18" customHeight="1">
      <c r="A6" s="223" t="s">
        <v>214</v>
      </c>
      <c r="B6" s="223"/>
      <c r="C6" s="223"/>
      <c r="D6" s="223"/>
      <c r="E6" s="223"/>
      <c r="F6" s="223"/>
      <c r="G6" s="223"/>
      <c r="H6" s="223"/>
      <c r="I6" s="223"/>
      <c r="J6" s="223"/>
      <c r="K6" s="223"/>
      <c r="L6" s="223"/>
      <c r="M6" s="223"/>
      <c r="N6" s="223"/>
      <c r="O6" s="223"/>
      <c r="P6" s="223"/>
      <c r="Q6" s="223"/>
      <c r="R6" s="223"/>
      <c r="S6" s="223"/>
      <c r="T6" s="223"/>
      <c r="U6" s="223"/>
      <c r="V6" s="223"/>
      <c r="W6" s="223"/>
      <c r="X6" s="223"/>
      <c r="Y6" s="44"/>
      <c r="Z6" s="41"/>
    </row>
    <row r="7" spans="1:32" ht="19.5" customHeight="1">
      <c r="A7" s="224" t="s">
        <v>196</v>
      </c>
      <c r="B7" s="224"/>
      <c r="C7" s="224"/>
      <c r="D7" s="224"/>
      <c r="E7" s="224"/>
      <c r="F7" s="224"/>
      <c r="G7" s="224"/>
      <c r="X7" s="92"/>
      <c r="Y7" s="44"/>
      <c r="Z7" s="41"/>
    </row>
    <row r="8" spans="1:32" ht="7.5" customHeight="1">
      <c r="X8" s="92"/>
      <c r="Y8" s="44"/>
      <c r="Z8" s="41"/>
    </row>
    <row r="9" spans="1:32" ht="17.25" customHeight="1">
      <c r="A9" s="225" t="s">
        <v>197</v>
      </c>
      <c r="B9" s="225"/>
      <c r="C9" s="225"/>
      <c r="D9" s="225"/>
      <c r="E9" s="225"/>
      <c r="F9" s="225"/>
      <c r="G9" s="225"/>
      <c r="H9" s="225"/>
      <c r="I9" s="102" t="s">
        <v>280</v>
      </c>
      <c r="J9" s="102"/>
      <c r="K9" s="102"/>
      <c r="L9" s="102"/>
      <c r="M9" s="102"/>
      <c r="N9" s="102"/>
      <c r="O9" s="102"/>
      <c r="P9" s="102"/>
      <c r="Q9" s="102"/>
      <c r="R9" s="102"/>
      <c r="S9" s="102"/>
      <c r="T9" s="102"/>
      <c r="U9" s="102"/>
      <c r="V9" s="103"/>
      <c r="W9" s="103"/>
      <c r="X9" s="104"/>
      <c r="Y9" s="44"/>
      <c r="Z9" s="41"/>
    </row>
    <row r="10" spans="1:32" s="19" customFormat="1" ht="4.5" customHeight="1">
      <c r="A10" s="66"/>
      <c r="B10" s="66"/>
      <c r="C10" s="66"/>
      <c r="D10" s="66"/>
      <c r="E10" s="66"/>
      <c r="F10" s="66"/>
      <c r="G10" s="66"/>
      <c r="H10" s="66"/>
      <c r="I10" s="183"/>
      <c r="J10" s="183"/>
      <c r="K10" s="183"/>
      <c r="L10" s="183"/>
      <c r="M10" s="183"/>
      <c r="N10" s="183"/>
      <c r="O10" s="183"/>
      <c r="P10" s="183"/>
      <c r="Q10" s="183"/>
      <c r="R10" s="183"/>
      <c r="S10" s="183"/>
      <c r="T10" s="183"/>
      <c r="U10" s="183"/>
      <c r="V10" s="93"/>
      <c r="W10" s="93"/>
      <c r="X10" s="67"/>
      <c r="Y10" s="44"/>
      <c r="Z10" s="47"/>
      <c r="AA10" s="27"/>
    </row>
    <row r="11" spans="1:32" ht="15.75" customHeight="1">
      <c r="B11" s="226" t="s">
        <v>216</v>
      </c>
      <c r="C11" s="226"/>
      <c r="D11" s="226"/>
      <c r="E11" s="226"/>
      <c r="F11" s="227" t="s">
        <v>281</v>
      </c>
      <c r="G11" s="228"/>
      <c r="H11" s="228"/>
      <c r="I11" s="228"/>
      <c r="J11" s="1" t="s">
        <v>64</v>
      </c>
      <c r="X11" s="92"/>
      <c r="Y11" s="44"/>
      <c r="Z11" s="41"/>
      <c r="AF11" s="150"/>
    </row>
    <row r="12" spans="1:32" ht="5.25" customHeight="1">
      <c r="X12" s="92"/>
      <c r="Y12" s="44"/>
      <c r="Z12" s="41"/>
    </row>
    <row r="13" spans="1:32" ht="15" customHeight="1">
      <c r="A13" s="185" t="s">
        <v>14</v>
      </c>
      <c r="B13" s="218" t="s">
        <v>65</v>
      </c>
      <c r="C13" s="218"/>
      <c r="D13" s="218"/>
      <c r="E13" s="218"/>
      <c r="F13" s="219" t="s">
        <v>293</v>
      </c>
      <c r="G13" s="219"/>
      <c r="H13" s="219"/>
      <c r="I13" s="219"/>
      <c r="J13" s="219"/>
      <c r="K13" s="219"/>
      <c r="L13" s="219"/>
      <c r="M13" s="219"/>
      <c r="N13" s="219"/>
      <c r="O13" s="219"/>
      <c r="P13" s="219"/>
      <c r="U13" s="1"/>
      <c r="V13" s="1"/>
      <c r="W13" s="220"/>
      <c r="X13" s="220"/>
      <c r="Y13" s="44"/>
      <c r="Z13" s="41"/>
    </row>
    <row r="14" spans="1:32" ht="5.25" customHeight="1">
      <c r="T14" s="185"/>
      <c r="U14" s="1"/>
      <c r="V14" s="1"/>
      <c r="W14" s="7"/>
      <c r="X14" s="7"/>
      <c r="Y14" s="44"/>
      <c r="Z14" s="41"/>
    </row>
    <row r="15" spans="1:32" ht="15" customHeight="1">
      <c r="A15" s="185" t="s">
        <v>10</v>
      </c>
      <c r="B15" s="218" t="s">
        <v>66</v>
      </c>
      <c r="C15" s="218"/>
      <c r="D15" s="218"/>
      <c r="E15" s="218"/>
      <c r="F15" s="102" t="s">
        <v>282</v>
      </c>
      <c r="G15" s="105"/>
      <c r="H15" s="105"/>
      <c r="I15" s="105"/>
      <c r="J15" s="105"/>
      <c r="K15" s="105"/>
      <c r="L15" s="105"/>
      <c r="M15" s="105"/>
      <c r="N15" s="105"/>
      <c r="O15" s="105"/>
      <c r="P15" s="105"/>
      <c r="Q15" s="106"/>
      <c r="R15" s="174"/>
      <c r="U15" s="1"/>
      <c r="V15" s="1"/>
      <c r="W15" s="220"/>
      <c r="X15" s="220"/>
      <c r="Y15" s="44"/>
      <c r="Z15" s="41"/>
    </row>
    <row r="16" spans="1:32" ht="4.5" customHeight="1">
      <c r="R16" s="181"/>
      <c r="S16" s="185"/>
      <c r="T16" s="185"/>
      <c r="U16" s="1"/>
      <c r="V16" s="1"/>
      <c r="W16" s="7"/>
      <c r="X16" s="178"/>
      <c r="Y16" s="44"/>
      <c r="Z16" s="41"/>
    </row>
    <row r="17" spans="1:33" ht="14.25" customHeight="1">
      <c r="A17" s="181" t="s">
        <v>15</v>
      </c>
      <c r="B17" s="1" t="s">
        <v>175</v>
      </c>
      <c r="D17" s="221">
        <v>11111111</v>
      </c>
      <c r="E17" s="221"/>
      <c r="F17" s="221"/>
      <c r="G17" s="221"/>
      <c r="R17" s="181"/>
      <c r="S17" s="30"/>
      <c r="T17" s="30"/>
      <c r="U17" s="1"/>
      <c r="V17" s="1"/>
      <c r="W17" s="178"/>
      <c r="X17" s="92"/>
      <c r="Y17" s="44"/>
      <c r="Z17" s="41"/>
    </row>
    <row r="18" spans="1:33" ht="6" customHeight="1">
      <c r="A18" s="181"/>
      <c r="B18" s="185"/>
      <c r="C18" s="185"/>
      <c r="R18" s="181"/>
      <c r="S18" s="30"/>
      <c r="T18" s="30"/>
      <c r="U18" s="1"/>
      <c r="V18" s="1"/>
      <c r="W18" s="148"/>
      <c r="X18" s="148"/>
      <c r="Y18" s="44"/>
      <c r="Z18" s="41"/>
    </row>
    <row r="19" spans="1:33" ht="15" customHeight="1">
      <c r="A19" s="181" t="s">
        <v>9</v>
      </c>
      <c r="B19" s="1" t="s">
        <v>176</v>
      </c>
      <c r="D19" s="221">
        <v>22222222</v>
      </c>
      <c r="E19" s="221"/>
      <c r="F19" s="221"/>
      <c r="G19" s="221"/>
      <c r="R19" s="181"/>
      <c r="S19" s="30"/>
      <c r="T19" s="30"/>
      <c r="U19" s="1"/>
      <c r="V19" s="1"/>
      <c r="W19" s="148"/>
      <c r="X19" s="148"/>
      <c r="Y19" s="44"/>
      <c r="Z19" s="41"/>
    </row>
    <row r="20" spans="1:33" ht="5.25" customHeight="1">
      <c r="F20" s="19"/>
      <c r="G20" s="19"/>
      <c r="H20" s="19"/>
      <c r="I20" s="19"/>
      <c r="J20" s="19"/>
      <c r="K20" s="19"/>
      <c r="L20" s="19"/>
      <c r="M20" s="19"/>
      <c r="N20" s="19"/>
      <c r="O20" s="19"/>
      <c r="P20" s="19"/>
      <c r="Q20" s="20"/>
      <c r="R20" s="22"/>
      <c r="S20" s="164"/>
      <c r="T20" s="164"/>
      <c r="U20" s="19"/>
      <c r="V20" s="19"/>
      <c r="W20" s="193"/>
      <c r="X20" s="193"/>
      <c r="Y20" s="44"/>
      <c r="Z20" s="47"/>
      <c r="AA20" s="27"/>
      <c r="AB20" s="19"/>
      <c r="AC20" s="19"/>
      <c r="AD20" s="19"/>
      <c r="AE20" s="19"/>
      <c r="AF20" s="19"/>
    </row>
    <row r="21" spans="1:33" ht="18" customHeight="1">
      <c r="A21" s="181" t="s">
        <v>16</v>
      </c>
      <c r="B21" s="30" t="s">
        <v>63</v>
      </c>
      <c r="C21" s="30"/>
      <c r="D21" s="30"/>
      <c r="F21" s="233">
        <v>19266</v>
      </c>
      <c r="G21" s="233"/>
      <c r="H21" s="233"/>
      <c r="I21" s="233"/>
      <c r="J21" s="19"/>
      <c r="K21" s="19"/>
      <c r="L21" s="19"/>
      <c r="M21" s="19"/>
      <c r="N21" s="19"/>
      <c r="O21" s="19"/>
      <c r="P21" s="19"/>
      <c r="Q21" s="20"/>
      <c r="R21" s="22"/>
      <c r="S21" s="164"/>
      <c r="T21" s="164"/>
      <c r="U21" s="19"/>
      <c r="V21" s="19"/>
      <c r="W21" s="193"/>
      <c r="X21" s="193"/>
      <c r="Y21" s="44"/>
      <c r="Z21" s="47"/>
      <c r="AA21" s="27"/>
      <c r="AB21" s="19"/>
      <c r="AC21" s="19"/>
      <c r="AD21" s="19"/>
      <c r="AE21" s="19"/>
      <c r="AF21" s="19"/>
    </row>
    <row r="22" spans="1:33" ht="5.25" customHeight="1">
      <c r="R22" s="181"/>
      <c r="S22" s="30"/>
      <c r="T22" s="30"/>
      <c r="U22" s="1"/>
      <c r="V22" s="1"/>
      <c r="W22" s="148"/>
      <c r="X22" s="148"/>
      <c r="Y22" s="44"/>
      <c r="Z22" s="41"/>
    </row>
    <row r="23" spans="1:33" ht="18" customHeight="1">
      <c r="A23" s="185" t="s">
        <v>25</v>
      </c>
      <c r="B23" s="1" t="s">
        <v>199</v>
      </c>
      <c r="K23" s="4"/>
      <c r="L23" s="4"/>
      <c r="U23" s="1"/>
      <c r="V23" s="1"/>
      <c r="W23" s="1"/>
      <c r="X23" s="7"/>
      <c r="Y23" s="44"/>
      <c r="Z23" s="41"/>
    </row>
    <row r="24" spans="1:33">
      <c r="A24" s="181"/>
      <c r="B24" s="30" t="s">
        <v>202</v>
      </c>
      <c r="C24" s="30"/>
      <c r="D24" s="68"/>
      <c r="E24" s="234">
        <v>27430</v>
      </c>
      <c r="F24" s="234"/>
      <c r="G24" s="234"/>
      <c r="H24" s="234"/>
      <c r="J24" s="7" t="s">
        <v>200</v>
      </c>
      <c r="Q24" s="1"/>
      <c r="R24" s="185"/>
      <c r="S24" s="185"/>
      <c r="T24" s="185"/>
      <c r="X24" s="178"/>
      <c r="Y24" s="44"/>
      <c r="Z24" s="41"/>
    </row>
    <row r="25" spans="1:33" ht="6" customHeight="1">
      <c r="A25" s="181"/>
      <c r="B25" s="30"/>
      <c r="C25" s="30"/>
      <c r="D25" s="93"/>
      <c r="E25" s="93"/>
      <c r="F25" s="93"/>
      <c r="G25" s="93"/>
      <c r="H25" s="93"/>
      <c r="I25" s="7"/>
      <c r="J25" s="27"/>
      <c r="Q25" s="1"/>
      <c r="R25" s="185"/>
      <c r="S25" s="185"/>
      <c r="T25" s="185"/>
      <c r="X25" s="178"/>
      <c r="Y25" s="44"/>
      <c r="Z25" s="41"/>
    </row>
    <row r="26" spans="1:33" ht="15.75" customHeight="1">
      <c r="A26" s="181"/>
      <c r="B26" s="30" t="s">
        <v>201</v>
      </c>
      <c r="C26" s="30"/>
      <c r="D26" s="68"/>
      <c r="E26" s="68"/>
      <c r="F26" s="68"/>
      <c r="G26" s="234"/>
      <c r="H26" s="234"/>
      <c r="I26" s="234"/>
      <c r="J26" s="234"/>
      <c r="Q26" s="1"/>
      <c r="R26" s="180"/>
      <c r="S26" s="185"/>
      <c r="T26" s="185"/>
      <c r="X26" s="197"/>
      <c r="Y26" s="44"/>
      <c r="Z26" s="41"/>
    </row>
    <row r="27" spans="1:33" ht="6" customHeight="1">
      <c r="A27" s="181"/>
      <c r="B27" s="30"/>
      <c r="C27" s="30"/>
      <c r="D27" s="93"/>
      <c r="E27" s="93"/>
      <c r="F27" s="93"/>
      <c r="G27" s="93"/>
      <c r="H27" s="93"/>
      <c r="I27" s="7"/>
      <c r="J27" s="27"/>
      <c r="Q27" s="1"/>
      <c r="R27" s="185"/>
      <c r="S27" s="185"/>
      <c r="T27" s="185"/>
      <c r="X27" s="178"/>
      <c r="Y27" s="44"/>
      <c r="Z27" s="41"/>
    </row>
    <row r="28" spans="1:33" ht="15.75" customHeight="1">
      <c r="A28" s="181"/>
      <c r="B28" s="30" t="s">
        <v>203</v>
      </c>
      <c r="C28" s="30"/>
      <c r="D28" s="68"/>
      <c r="E28" s="68"/>
      <c r="F28" s="68"/>
      <c r="G28" s="234">
        <v>31594</v>
      </c>
      <c r="H28" s="234"/>
      <c r="I28" s="234"/>
      <c r="J28" s="234"/>
      <c r="R28" s="185"/>
      <c r="S28" s="185"/>
      <c r="T28" s="185"/>
      <c r="X28" s="92"/>
      <c r="Y28" s="44"/>
      <c r="Z28" s="41"/>
    </row>
    <row r="29" spans="1:33" ht="3.75" customHeight="1">
      <c r="D29" s="20"/>
      <c r="E29" s="193"/>
      <c r="F29" s="193"/>
      <c r="G29" s="193"/>
      <c r="H29" s="193"/>
      <c r="I29" s="193"/>
      <c r="J29" s="27"/>
      <c r="R29" s="185"/>
      <c r="S29" s="185"/>
      <c r="T29" s="185"/>
      <c r="X29" s="92"/>
      <c r="Y29" s="44"/>
      <c r="Z29" s="41"/>
    </row>
    <row r="30" spans="1:33" ht="14.25" customHeight="1">
      <c r="A30" s="72" t="s">
        <v>11</v>
      </c>
      <c r="B30" s="30" t="s">
        <v>177</v>
      </c>
      <c r="C30" s="30"/>
      <c r="D30" s="235">
        <v>41274</v>
      </c>
      <c r="E30" s="235"/>
      <c r="F30" s="235"/>
      <c r="G30" s="46" t="s">
        <v>178</v>
      </c>
      <c r="H30" s="236">
        <f>+IF(OR(ISBLANK(F21),ISBLANK(D30),F21&gt;D30),"",IF(AND(YEAR(F21)=YEAR(D30),MONTH(F21)=MONTH(D30)),0,FLOOR((IF(IF(DAY(F21)=1, F21,DATE(YEAR(F21),MONTH(F21)+1,1))&lt;IF(D30= DATE(YEAR(D30),MONTH(D30)+1,DAY(0)), D30, DATE(YEAR(D30), MONTH(D30),1)),DATEDIF(IF(DAY(F21)=1, F21,DATE(YEAR(F21),MONTH(F21)+1,1)),IF(D30= DATE(YEAR(D30),MONTH(D30)+1,DAY(0)), D30+1, DATE(YEAR(D30), MONTH(D30),1)),"M"),0) + FLOOR((DATEDIF(F21,IF(DAY(F21)=1,F21,DATE(YEAR(F21),MONTH(F21)+1,1)),"D") + DATEDIF(IF(D30=DATE(YEAR(D30),MONTH(D30)+1,DAY(0)),D30,DATE(YEAR(D30), MONTH(D30),0)),D30,"D"))/30,1))/12,1)))</f>
        <v>60</v>
      </c>
      <c r="I30" s="236"/>
      <c r="J30" s="1" t="s">
        <v>268</v>
      </c>
      <c r="K30" s="28"/>
      <c r="M30" s="28"/>
      <c r="N30" s="28"/>
      <c r="O30" s="28"/>
      <c r="P30" s="28"/>
      <c r="Q30" s="28"/>
      <c r="R30" s="28"/>
      <c r="U30" s="25"/>
      <c r="V30" s="25"/>
      <c r="W30" s="1"/>
      <c r="X30" s="7"/>
      <c r="Y30" s="220"/>
      <c r="Z30" s="220"/>
      <c r="AA30" s="49"/>
      <c r="AG30" s="176"/>
    </row>
    <row r="31" spans="1:33" ht="14.25" customHeight="1">
      <c r="A31" s="72"/>
      <c r="B31" s="30"/>
      <c r="C31" s="30"/>
      <c r="D31" s="177"/>
      <c r="E31" s="177"/>
      <c r="F31" s="177"/>
      <c r="G31" s="46"/>
      <c r="H31" s="162"/>
      <c r="I31" s="162"/>
      <c r="J31" s="28" t="s">
        <v>261</v>
      </c>
      <c r="Q31" s="207"/>
      <c r="U31" s="25"/>
      <c r="V31" s="25"/>
      <c r="W31" s="1"/>
      <c r="X31" s="7"/>
      <c r="Y31" s="178"/>
      <c r="Z31" s="178"/>
      <c r="AA31" s="49"/>
    </row>
    <row r="32" spans="1:33" ht="6" customHeight="1">
      <c r="E32" s="177"/>
      <c r="F32" s="177"/>
      <c r="G32" s="177"/>
      <c r="H32" s="177"/>
      <c r="I32" s="177"/>
      <c r="Q32" s="1"/>
      <c r="U32" s="25"/>
      <c r="V32" s="25"/>
      <c r="W32" s="25"/>
      <c r="X32" s="51"/>
      <c r="Y32" s="44"/>
      <c r="Z32" s="41"/>
    </row>
    <row r="33" spans="1:35" ht="16.5" customHeight="1">
      <c r="A33" s="72" t="s">
        <v>17</v>
      </c>
      <c r="B33" s="30" t="s">
        <v>180</v>
      </c>
      <c r="C33" s="30"/>
      <c r="E33" s="177"/>
      <c r="F33" s="177"/>
      <c r="G33" s="177"/>
      <c r="H33" s="177"/>
      <c r="I33" s="177"/>
      <c r="J33" s="28"/>
      <c r="O33" s="229">
        <v>42826</v>
      </c>
      <c r="P33" s="229"/>
      <c r="Q33" s="165"/>
      <c r="R33" s="19"/>
      <c r="S33" s="19"/>
      <c r="T33" s="19"/>
      <c r="U33" s="25"/>
      <c r="V33" s="25"/>
      <c r="W33" s="19"/>
      <c r="X33" s="44"/>
      <c r="Y33" s="44"/>
      <c r="Z33" s="133">
        <f>+YEAR(O33)-YEAR(F21)</f>
        <v>65</v>
      </c>
      <c r="AA33" s="133">
        <f>+MONTH(O33)-MONTH(F21)</f>
        <v>-5</v>
      </c>
    </row>
    <row r="34" spans="1:35" ht="6" customHeight="1">
      <c r="E34" s="177"/>
      <c r="F34" s="177"/>
      <c r="G34" s="177"/>
      <c r="H34" s="177"/>
      <c r="I34" s="177"/>
      <c r="J34" s="28"/>
      <c r="Q34" s="207"/>
      <c r="U34" s="25"/>
      <c r="V34" s="25"/>
      <c r="W34" s="25"/>
      <c r="X34" s="51"/>
      <c r="Y34" s="44"/>
      <c r="Z34" s="41"/>
    </row>
    <row r="35" spans="1:35" ht="15" customHeight="1">
      <c r="A35" s="157" t="s">
        <v>18</v>
      </c>
      <c r="B35" s="30" t="s">
        <v>179</v>
      </c>
      <c r="C35" s="30"/>
      <c r="N35" s="166">
        <v>64</v>
      </c>
      <c r="O35" s="167" t="s">
        <v>266</v>
      </c>
      <c r="P35" s="170">
        <v>6</v>
      </c>
      <c r="Q35" s="66" t="s">
        <v>267</v>
      </c>
      <c r="R35" s="19"/>
      <c r="S35" s="19"/>
      <c r="T35" s="19"/>
      <c r="U35" s="20"/>
      <c r="V35" s="20"/>
      <c r="W35" s="230"/>
      <c r="X35" s="230"/>
      <c r="Z35" s="107">
        <f>IF(OR(MONTH(F21) &lt; MONTH(O33),AND(MONTH(F21)=MONTH(O33),DAY(F21)&lt;=DAY(O33))),YEAR(O33)-YEAR(F21),YEAR(O33)-YEAR(F21)-1)</f>
        <v>64</v>
      </c>
      <c r="AA35" s="107">
        <f>IF(DAY(F21)&lt;=DAY(O33),IF(MONTH(F21)&lt;=MONTH(O33),MONTH(O33)-MONTH(F21),MONTH(O33)-MONTH(F21)+12),IF(MONTH(F21)&lt;MONTH(O33),MONTH(O33)-MONTH(F21)-1,MONTH(O33)-MONTH(F21)+11))</f>
        <v>6</v>
      </c>
      <c r="AB35" s="168">
        <f>IF(DAY(F21)&lt;= DAY(O33),DAY(O33)-DAY(F21),DAY(EOMONTH(F21,0))-DAY(F21)+DAY(O33))</f>
        <v>2</v>
      </c>
      <c r="AC35" s="108">
        <v>0</v>
      </c>
      <c r="AD35" s="108"/>
      <c r="AF35" s="1">
        <f>Z35+(AA35/12)</f>
        <v>64.5</v>
      </c>
    </row>
    <row r="36" spans="1:35" ht="4.5" customHeight="1">
      <c r="X36" s="29"/>
      <c r="Y36" s="44"/>
      <c r="Z36" s="41"/>
    </row>
    <row r="37" spans="1:35" ht="16.5" customHeight="1">
      <c r="A37" s="158" t="s">
        <v>19</v>
      </c>
      <c r="B37" s="231" t="s">
        <v>67</v>
      </c>
      <c r="C37" s="231"/>
      <c r="D37" s="231"/>
      <c r="E37" s="231"/>
      <c r="F37" s="231"/>
      <c r="G37" s="231"/>
      <c r="H37" s="231"/>
      <c r="I37" s="231"/>
      <c r="J37" s="231"/>
      <c r="K37" s="231"/>
      <c r="L37" s="231"/>
      <c r="M37" s="231"/>
      <c r="N37" s="231"/>
      <c r="O37" s="231"/>
      <c r="P37" s="231"/>
      <c r="Q37" s="231"/>
      <c r="R37" s="231"/>
      <c r="S37" s="231"/>
      <c r="T37" s="231"/>
      <c r="U37" s="232">
        <v>42826</v>
      </c>
      <c r="V37" s="232"/>
      <c r="W37" s="232"/>
      <c r="X37" s="232"/>
      <c r="Y37" s="101"/>
      <c r="Z37" s="135">
        <f>IF(OR(ISBLANK(F21),B45="Παραίτηση",B45="Διορισμός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AND(I9="ΠΥΡΟΣΒΕΣΤΙΚΗ",N35&gt;=50),AND(I9="ΑΣΤΥΝΟΜΙΑ",N35&gt;=50),V131&gt;=400),O33,IF(OR(G28&lt;38534,I9="ΠΥΡΟΣΒΕΣΤΙΚΗ",I9="ΑΣΤΥΝΟΜΙΑ"),DATE(YEAR(F21)+IF(OR(I9="ΑΣΤΥΝΟΜΙΑ",I9="ΠΥΡΟΣΒΕΣΤΙΚΗ"),50,55),MONTH(F21),DAY(F21)),IF(G28&gt;=38534,DATE(YEAR(F21)+58,MONTH(F21),DAY(F21)),U42))))</f>
        <v>42826</v>
      </c>
    </row>
    <row r="38" spans="1:35" ht="12" customHeight="1">
      <c r="B38" s="241" t="s">
        <v>215</v>
      </c>
      <c r="C38" s="241"/>
      <c r="D38" s="241"/>
      <c r="E38" s="206"/>
      <c r="F38" s="206"/>
      <c r="G38" s="206"/>
      <c r="H38" s="206"/>
      <c r="I38" s="206"/>
      <c r="J38" s="206"/>
      <c r="K38" s="206"/>
      <c r="L38" s="206"/>
      <c r="M38" s="206"/>
      <c r="N38" s="206"/>
      <c r="O38" s="206"/>
      <c r="P38" s="206"/>
      <c r="Q38" s="3"/>
      <c r="T38" s="206"/>
      <c r="U38" s="3"/>
      <c r="V38" s="3"/>
      <c r="W38" s="3"/>
      <c r="X38" s="196"/>
      <c r="Y38" s="44"/>
      <c r="Z38" s="41"/>
    </row>
    <row r="39" spans="1:35">
      <c r="A39" s="72" t="s">
        <v>20</v>
      </c>
      <c r="B39" s="1" t="s">
        <v>68</v>
      </c>
      <c r="S39" s="27"/>
      <c r="T39" s="27"/>
      <c r="U39" s="242">
        <v>31594</v>
      </c>
      <c r="V39" s="242"/>
      <c r="W39" s="242"/>
      <c r="X39" s="242"/>
      <c r="Y39" s="44"/>
      <c r="Z39" s="41"/>
      <c r="AI39" s="147" t="e">
        <f>IF(#REF!="ΓΥΝΑΙΚΑ",1,0)</f>
        <v>#REF!</v>
      </c>
    </row>
    <row r="40" spans="1:35" ht="8.25" customHeight="1">
      <c r="B40" s="206"/>
      <c r="C40" s="206"/>
      <c r="D40" s="206"/>
      <c r="E40" s="206"/>
      <c r="F40" s="206"/>
      <c r="G40" s="206"/>
      <c r="H40" s="206"/>
      <c r="I40" s="206"/>
      <c r="J40" s="206"/>
      <c r="K40" s="206"/>
      <c r="L40" s="206"/>
      <c r="M40" s="206"/>
      <c r="N40" s="206"/>
      <c r="O40" s="206"/>
      <c r="P40" s="206"/>
      <c r="Q40" s="3"/>
      <c r="R40" s="206"/>
      <c r="S40" s="206"/>
      <c r="T40" s="206"/>
      <c r="U40" s="3"/>
      <c r="V40" s="3"/>
      <c r="W40" s="3"/>
      <c r="X40" s="196"/>
      <c r="Y40" s="44"/>
      <c r="Z40" s="41"/>
    </row>
    <row r="41" spans="1:35" ht="18" customHeight="1">
      <c r="A41" s="72" t="s">
        <v>22</v>
      </c>
      <c r="B41" s="243" t="s">
        <v>249</v>
      </c>
      <c r="C41" s="243"/>
      <c r="D41" s="243"/>
      <c r="E41" s="243"/>
      <c r="F41" s="243"/>
      <c r="G41" s="243"/>
      <c r="H41" s="243"/>
      <c r="I41" s="243"/>
      <c r="J41" s="243"/>
      <c r="K41" s="243"/>
      <c r="L41" s="243"/>
      <c r="M41" s="243"/>
      <c r="N41" s="243"/>
      <c r="O41" s="243"/>
      <c r="P41" s="243"/>
      <c r="Q41" s="243"/>
      <c r="S41" s="19" t="s">
        <v>57</v>
      </c>
      <c r="T41" s="19"/>
      <c r="U41" s="244" t="str">
        <f>IF(Z41="","",IF(O33&gt;Z41,O33,Z41))</f>
        <v/>
      </c>
      <c r="V41" s="244"/>
      <c r="W41" s="244"/>
      <c r="X41" s="244"/>
      <c r="Y41" s="44"/>
      <c r="Z41" s="124" t="str">
        <f>IFERROR(IF(OR(ISBLANK(F21),V131&gt;=400,ISBLANK(O33),AND(ISBLANK(E24),ISBLANK(G26),ISBLANK(G28))),"",IF(OR(B45="Θάνατος",B45="Λόγοι υγείας",B45="Λόγοι αναπηρίας",B45="Όριο ηλικίας",B45="Παραίτηση",B45="Διορισμός σε Οργανισμό Δημοσίου Δικαίου ή Αρχή Τοπικής Αυτοδιοίκησης"),O33,DATE(YEAR(F21),MONTH(F21)+AB41,DAY(F21)))),"")</f>
        <v/>
      </c>
      <c r="AA41" s="27"/>
      <c r="AB41" s="169" t="e">
        <f>IF(VLOOKUP(#REF!,#REF!,6,FALSE)+IF(G28&gt;38534,36,0)&gt;600,600,VLOOKUP(#REF!,#REF!,6,FALSE)+IF(G28&gt;=38534,36,0))</f>
        <v>#REF!</v>
      </c>
      <c r="AC41" s="19"/>
      <c r="AD41" s="19"/>
      <c r="AE41" s="19"/>
      <c r="AF41" s="19"/>
      <c r="AG41" s="19"/>
      <c r="AH41" s="19"/>
      <c r="AI41" s="19"/>
    </row>
    <row r="42" spans="1:35" ht="18.75" customHeight="1">
      <c r="B42" s="243"/>
      <c r="C42" s="243"/>
      <c r="D42" s="243"/>
      <c r="E42" s="243"/>
      <c r="F42" s="243"/>
      <c r="G42" s="243"/>
      <c r="H42" s="243"/>
      <c r="I42" s="243"/>
      <c r="J42" s="243"/>
      <c r="K42" s="243"/>
      <c r="L42" s="243"/>
      <c r="M42" s="243"/>
      <c r="N42" s="243"/>
      <c r="O42" s="243"/>
      <c r="P42" s="243"/>
      <c r="Q42" s="243"/>
      <c r="S42" s="164" t="s">
        <v>58</v>
      </c>
      <c r="T42" s="164"/>
      <c r="U42" s="245" t="str">
        <f>IF(Z42="","",IF(O33&gt;=Z42,O33,Z42))</f>
        <v/>
      </c>
      <c r="V42" s="245"/>
      <c r="W42" s="245"/>
      <c r="X42" s="245"/>
      <c r="Y42" s="44"/>
      <c r="Z42" s="124" t="str">
        <f>IFERROR(IF(OR(ISBLANK(F21),V131&gt;=400,B45="Παραίτηση",B45="Διορισμός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αναπηρίας"),O33,DATE(YEAR(F21),MONTH(F21)+AB42,DAY(F21)))),"")</f>
        <v/>
      </c>
      <c r="AA42" s="27"/>
      <c r="AB42" s="169" t="e">
        <f>IF(VLOOKUP(#REF!,#REF!,5,FALSE)+IF(G28&gt;38534,36,0)&gt;720,720,VLOOKUP(#REF!,#REF!,5,FALSE)+IF(G28&gt;=38534,36,0))</f>
        <v>#REF!</v>
      </c>
      <c r="AC42" s="19"/>
      <c r="AD42" s="19"/>
      <c r="AE42" s="19"/>
      <c r="AF42" s="19"/>
      <c r="AG42" s="19"/>
      <c r="AH42" s="19"/>
      <c r="AI42" s="19"/>
    </row>
    <row r="43" spans="1:35" ht="7.5" customHeight="1">
      <c r="B43" s="182"/>
      <c r="C43" s="182"/>
      <c r="D43" s="182"/>
      <c r="E43" s="182"/>
      <c r="F43" s="182"/>
      <c r="G43" s="182"/>
      <c r="H43" s="182"/>
      <c r="I43" s="182"/>
      <c r="J43" s="182"/>
      <c r="K43" s="182"/>
      <c r="L43" s="182"/>
      <c r="M43" s="182"/>
      <c r="N43" s="182"/>
      <c r="O43" s="182"/>
      <c r="P43" s="182"/>
      <c r="Q43" s="182"/>
      <c r="S43" s="30"/>
      <c r="T43" s="30"/>
      <c r="U43" s="184"/>
      <c r="V43" s="184"/>
      <c r="W43" s="184"/>
      <c r="X43" s="184"/>
      <c r="Y43" s="44"/>
      <c r="Z43" s="41"/>
    </row>
    <row r="44" spans="1:35" ht="16.5" customHeight="1">
      <c r="A44" s="72" t="s">
        <v>23</v>
      </c>
      <c r="B44" s="225" t="s">
        <v>204</v>
      </c>
      <c r="C44" s="225"/>
      <c r="D44" s="225"/>
      <c r="E44" s="225"/>
      <c r="F44" s="225"/>
      <c r="G44" s="225"/>
      <c r="H44" s="225"/>
      <c r="I44" s="225"/>
      <c r="J44" s="225"/>
      <c r="K44" s="225"/>
      <c r="L44" s="225"/>
      <c r="M44" s="225"/>
      <c r="N44" s="225"/>
      <c r="O44" s="225"/>
      <c r="P44" s="225"/>
      <c r="Q44" s="225"/>
      <c r="R44" s="206"/>
      <c r="S44" s="206"/>
      <c r="T44" s="206"/>
      <c r="U44" s="206"/>
      <c r="V44" s="206"/>
      <c r="W44" s="206"/>
      <c r="X44" s="206"/>
      <c r="Y44" s="44"/>
      <c r="Z44" s="41"/>
    </row>
    <row r="45" spans="1:35" ht="15" customHeight="1">
      <c r="A45" s="1"/>
      <c r="B45" s="237" t="s">
        <v>189</v>
      </c>
      <c r="C45" s="237"/>
      <c r="D45" s="237"/>
      <c r="E45" s="237"/>
      <c r="F45" s="237"/>
      <c r="G45" s="237"/>
      <c r="H45" s="237"/>
      <c r="I45" s="237"/>
      <c r="J45" s="237"/>
      <c r="K45" s="237"/>
      <c r="L45" s="237"/>
      <c r="M45" s="237"/>
      <c r="N45" s="237"/>
      <c r="O45" s="237"/>
      <c r="P45" s="237"/>
      <c r="Q45" s="237"/>
      <c r="R45" s="237"/>
      <c r="S45" s="206"/>
      <c r="T45" s="206"/>
      <c r="U45" s="221"/>
      <c r="V45" s="221"/>
      <c r="W45" s="221"/>
      <c r="X45" s="221"/>
      <c r="Y45" s="44"/>
      <c r="Z45" s="41"/>
    </row>
    <row r="46" spans="1:35" ht="7.5" customHeight="1">
      <c r="A46" s="74"/>
      <c r="B46" s="75"/>
      <c r="C46" s="75"/>
      <c r="D46" s="75"/>
      <c r="E46" s="75"/>
      <c r="F46" s="75"/>
      <c r="G46" s="75"/>
      <c r="H46" s="76"/>
      <c r="I46" s="76"/>
      <c r="J46" s="76"/>
      <c r="K46" s="76"/>
      <c r="L46" s="76"/>
      <c r="M46" s="76"/>
      <c r="N46" s="76"/>
      <c r="O46" s="76"/>
      <c r="P46" s="76"/>
      <c r="Q46" s="76"/>
      <c r="R46" s="75"/>
      <c r="S46" s="75"/>
      <c r="T46" s="75"/>
      <c r="U46" s="74"/>
      <c r="V46" s="74"/>
      <c r="W46" s="74"/>
      <c r="X46" s="77"/>
      <c r="Y46" s="44"/>
      <c r="Z46" s="41"/>
    </row>
    <row r="47" spans="1:35">
      <c r="A47" s="72" t="s">
        <v>30</v>
      </c>
      <c r="B47" s="1" t="s">
        <v>21</v>
      </c>
      <c r="X47" s="92"/>
      <c r="Y47" s="44"/>
      <c r="Z47" s="94"/>
      <c r="AA47" s="95"/>
      <c r="AB47" s="96"/>
      <c r="AC47" s="96"/>
      <c r="AD47" s="96"/>
      <c r="AE47" s="96"/>
      <c r="AF47" s="96"/>
      <c r="AG47" s="96"/>
      <c r="AH47" s="96"/>
      <c r="AI47" s="96"/>
    </row>
    <row r="48" spans="1:35" ht="17.25" customHeight="1">
      <c r="B48" s="238" t="s">
        <v>7</v>
      </c>
      <c r="C48" s="239"/>
      <c r="D48" s="239"/>
      <c r="E48" s="239"/>
      <c r="F48" s="239"/>
      <c r="G48" s="239"/>
      <c r="H48" s="239"/>
      <c r="I48" s="239"/>
      <c r="J48" s="240"/>
      <c r="K48" s="238" t="s">
        <v>2</v>
      </c>
      <c r="L48" s="239"/>
      <c r="M48" s="239"/>
      <c r="N48" s="240"/>
      <c r="O48" s="238" t="s">
        <v>3</v>
      </c>
      <c r="P48" s="240"/>
      <c r="Q48" s="238" t="s">
        <v>69</v>
      </c>
      <c r="R48" s="239"/>
      <c r="S48" s="239"/>
      <c r="T48" s="239"/>
      <c r="U48" s="239"/>
      <c r="V48" s="239"/>
      <c r="W48" s="239"/>
      <c r="X48" s="240"/>
      <c r="Z48" s="95"/>
      <c r="AA48" s="95">
        <v>41274</v>
      </c>
      <c r="AB48" s="96"/>
      <c r="AC48" s="96"/>
      <c r="AD48" s="96"/>
      <c r="AE48" s="96"/>
      <c r="AF48" s="95">
        <v>41275</v>
      </c>
      <c r="AG48" s="95"/>
      <c r="AH48" s="96"/>
      <c r="AI48" s="96"/>
    </row>
    <row r="49" spans="1:35" ht="17.100000000000001" customHeight="1">
      <c r="A49" s="181"/>
      <c r="B49" s="246" t="s">
        <v>292</v>
      </c>
      <c r="C49" s="246"/>
      <c r="D49" s="246"/>
      <c r="E49" s="246"/>
      <c r="F49" s="246"/>
      <c r="G49" s="246"/>
      <c r="H49" s="246"/>
      <c r="I49" s="246"/>
      <c r="J49" s="246"/>
      <c r="K49" s="247">
        <v>27430</v>
      </c>
      <c r="L49" s="247"/>
      <c r="M49" s="248"/>
      <c r="N49" s="248"/>
      <c r="O49" s="249">
        <v>31593</v>
      </c>
      <c r="P49" s="250"/>
      <c r="Q49" s="251" t="s">
        <v>283</v>
      </c>
      <c r="R49" s="252"/>
      <c r="S49" s="252"/>
      <c r="T49" s="252"/>
      <c r="U49" s="252"/>
      <c r="V49" s="252"/>
      <c r="W49" s="252"/>
      <c r="X49" s="252"/>
      <c r="Z49" s="95"/>
      <c r="AA49" s="95"/>
      <c r="AB49" s="136">
        <f>IF(K49="",0,+IF(OR(ISBLANK(K49),ISBLANK(O49),K49&gt;O49),"",IF(AND(YEAR(K49)=YEAR(O49),MONTH(K49)=MONTH(O49)),0,FLOOR((IF(IF(DAY(K49)=1,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MONTH(O49),0)),O49,"D"))/30,1))/12,1))))</f>
        <v>11</v>
      </c>
      <c r="AC49" s="137">
        <f>IF(K49="",0,+IF(OR(ISBLANK(K49),ISBLANK(O49),ISBLANK(O49),K49&gt;O49),"",IF(AND(YEAR(K49)=YEAR(O49), MONTH(K49)=MONTH(O49),NOT(AND(DAY(K49)=1,O49=DATE(YEAR(O49),MONTH(O49+1),DAY(0))))),0,MOD(IF(IF(DAY(K49)=1,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f>
        <v>4</v>
      </c>
      <c r="AD49" s="136">
        <f>IF(K49="",0,+IF(OR(ISBLANK(K49),ISBLANK(O49),ISBLANK(O49),K49&gt;O49),"",IF(AND(YEAR(K49)=YEAR(O49), MONTH(K49)=MONTH(O49),NOT(AND(DAY(K49)=1,O49=DATE(YEAR(O49),MONTH(O49+1),DAY(0))))),DATEDIF(K49,O49,"D")+1, MOD(DATEDIF(K49,IF(DAY(K49)=1,K49,DATE(YEAR(K49),MONTH(K49)+1,1)),"D") + DATEDIF(IF(O49=DATE(YEAR(O49),MONTH(O49)+1,DAY(0)),O49,DATE(YEAR(O49), MONTH(O49),0)),O49,"D"),30))))</f>
        <v>24</v>
      </c>
      <c r="AE49" s="96"/>
      <c r="AF49" s="133" t="str">
        <f>IF($B$71="","",+IF(AND(YEAR($B$71)&lt;2013,YEAR($D$71)&lt;2013),"",IF(AND(YEAR($B$71)&lt;2013,YEAR($D$71)&gt;2012),$AF$70,IF(AND(YEAR($B$71)&gt;2012,YEAR($D$71)&gt;2012),$B$71,""))))</f>
        <v/>
      </c>
      <c r="AG49" s="133" t="str">
        <f>IF($D$71="","",+IF(YEAR($D$71)&lt;2013,"",$D$71))</f>
        <v/>
      </c>
      <c r="AH49" s="141">
        <f>IF(AF49="",0,+IF(OR(ISBLANK(AF49),ISBLANK(AG49),AF49&gt;AG49),"",IF(AND(YEAR(AF49)=YEAR(AG49),MONTH(AF49)=MONTH(AG49)),0,FLOOR((IF(IF(DAY(AF49)=1,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MONTH(AG49),0)),AG49,"D"))/30,1))/12,1))))</f>
        <v>0</v>
      </c>
      <c r="AI49" s="142">
        <f>IF(AF49="",0,+IF(OR(ISBLANK(AF49),ISBLANK(AG49),ISBLANK(AG49),AF49&gt;AG49),"",IF(AND(YEAR(AF49)=YEAR(AG49), MONTH(AF49)=MONTH(AG49),NOT(AND(DAY(AF49)=1,AG49=DATE(YEAR(AG49),MONTH(AG49+1),DAY(0))))),0,MOD(IF(IF(DAY(AF49)=1,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f>
        <v>0</v>
      </c>
    </row>
    <row r="50" spans="1:35" ht="17.100000000000001" customHeight="1">
      <c r="A50" s="181"/>
      <c r="B50" s="253" t="s">
        <v>285</v>
      </c>
      <c r="C50" s="253"/>
      <c r="D50" s="253"/>
      <c r="E50" s="253"/>
      <c r="F50" s="253"/>
      <c r="G50" s="253"/>
      <c r="H50" s="253"/>
      <c r="I50" s="253"/>
      <c r="J50" s="253"/>
      <c r="K50" s="254">
        <v>31594</v>
      </c>
      <c r="L50" s="255"/>
      <c r="M50" s="255"/>
      <c r="N50" s="255"/>
      <c r="O50" s="256">
        <v>35230</v>
      </c>
      <c r="P50" s="257"/>
      <c r="Q50" s="258" t="s">
        <v>284</v>
      </c>
      <c r="R50" s="258"/>
      <c r="S50" s="258"/>
      <c r="T50" s="258"/>
      <c r="U50" s="258"/>
      <c r="V50" s="258"/>
      <c r="W50" s="258"/>
      <c r="X50" s="258"/>
      <c r="Z50" s="95"/>
      <c r="AA50" s="95"/>
      <c r="AB50" s="136">
        <f t="shared" ref="AB50:AB57" si="0">IF(K50="",0,+IF(OR(ISBLANK(K50),ISBLANK(O50),K50&gt;O50),"",IF(AND(YEAR(K50)=YEAR(O50),MONTH(K50)=MONTH(O50)),0,FLOOR((IF(IF(DAY(K50)=1,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MONTH(O50),0)),O50,"D"))/30,1))/12,1))))</f>
        <v>9</v>
      </c>
      <c r="AC50" s="137">
        <f t="shared" ref="AC50:AC57" si="1">IF(K50="",0,+IF(OR(ISBLANK(K50),ISBLANK(O50),ISBLANK(O50),K50&gt;O50),"",IF(AND(YEAR(K50)=YEAR(O50), MONTH(K50)=MONTH(O50),NOT(AND(DAY(K50)=1,O50=DATE(YEAR(O50),MONTH(O50+1),DAY(0))))),0,MOD(IF(IF(DAY(K50)=1,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f>
        <v>11</v>
      </c>
      <c r="AD50" s="136">
        <f t="shared" ref="AD50:AD57" si="2">IF(K50="",0,+IF(OR(ISBLANK(K50),ISBLANK(O50),ISBLANK(O50),K50&gt;O50),"",IF(AND(YEAR(K50)=YEAR(O50), MONTH(K50)=MONTH(O50),NOT(AND(DAY(K50)=1,O50=DATE(YEAR(O50),MONTH(O50+1),DAY(0))))),DATEDIF(K50,O50,"D")+1, MOD(DATEDIF(K50,IF(DAY(K50)=1,K50,DATE(YEAR(K50),MONTH(K50)+1,1)),"D") + DATEDIF(IF(O50=DATE(YEAR(O50),MONTH(O50)+1,DAY(0)),O50,DATE(YEAR(O50), MONTH(O50),0)),O50,"D"),30))))</f>
        <v>14</v>
      </c>
      <c r="AE50" s="96"/>
      <c r="AF50" s="96"/>
      <c r="AG50" s="96"/>
      <c r="AH50" s="96"/>
      <c r="AI50" s="96"/>
    </row>
    <row r="51" spans="1:35" ht="17.100000000000001" customHeight="1">
      <c r="A51" s="181"/>
      <c r="B51" s="253" t="s">
        <v>287</v>
      </c>
      <c r="C51" s="253"/>
      <c r="D51" s="253"/>
      <c r="E51" s="253"/>
      <c r="F51" s="253"/>
      <c r="G51" s="253"/>
      <c r="H51" s="253"/>
      <c r="I51" s="253"/>
      <c r="J51" s="253"/>
      <c r="K51" s="254">
        <v>35231</v>
      </c>
      <c r="L51" s="255"/>
      <c r="M51" s="255"/>
      <c r="N51" s="255"/>
      <c r="O51" s="256">
        <v>39827</v>
      </c>
      <c r="P51" s="257"/>
      <c r="Q51" s="265" t="s">
        <v>286</v>
      </c>
      <c r="R51" s="265"/>
      <c r="S51" s="265"/>
      <c r="T51" s="265"/>
      <c r="U51" s="265"/>
      <c r="V51" s="265"/>
      <c r="W51" s="265"/>
      <c r="X51" s="265"/>
      <c r="Z51" s="95"/>
      <c r="AA51" s="95"/>
      <c r="AB51" s="136">
        <f t="shared" si="0"/>
        <v>12</v>
      </c>
      <c r="AC51" s="137">
        <f t="shared" si="1"/>
        <v>7</v>
      </c>
      <c r="AD51" s="136">
        <f t="shared" si="2"/>
        <v>0</v>
      </c>
      <c r="AE51" s="96"/>
      <c r="AF51" s="96"/>
      <c r="AG51" s="96"/>
      <c r="AH51" s="96"/>
      <c r="AI51" s="96"/>
    </row>
    <row r="52" spans="1:35" ht="17.100000000000001" customHeight="1">
      <c r="A52" s="181"/>
      <c r="B52" s="253" t="s">
        <v>282</v>
      </c>
      <c r="C52" s="253"/>
      <c r="D52" s="253"/>
      <c r="E52" s="253"/>
      <c r="F52" s="253"/>
      <c r="G52" s="253"/>
      <c r="H52" s="253"/>
      <c r="I52" s="253"/>
      <c r="J52" s="253"/>
      <c r="K52" s="254">
        <v>39828</v>
      </c>
      <c r="L52" s="255"/>
      <c r="M52" s="255"/>
      <c r="N52" s="255"/>
      <c r="O52" s="256">
        <v>42825</v>
      </c>
      <c r="P52" s="257"/>
      <c r="Q52" s="258" t="s">
        <v>286</v>
      </c>
      <c r="R52" s="258"/>
      <c r="S52" s="258"/>
      <c r="T52" s="258"/>
      <c r="U52" s="258"/>
      <c r="V52" s="258"/>
      <c r="W52" s="258"/>
      <c r="X52" s="258"/>
      <c r="Z52" s="95"/>
      <c r="AA52" s="95"/>
      <c r="AB52" s="136">
        <f t="shared" si="0"/>
        <v>8</v>
      </c>
      <c r="AC52" s="137">
        <f t="shared" si="1"/>
        <v>2</v>
      </c>
      <c r="AD52" s="136">
        <f t="shared" si="2"/>
        <v>17</v>
      </c>
      <c r="AE52" s="96"/>
      <c r="AF52" s="96"/>
      <c r="AG52" s="96"/>
      <c r="AH52" s="96"/>
      <c r="AI52" s="96"/>
    </row>
    <row r="53" spans="1:35" ht="17.100000000000001" customHeight="1">
      <c r="A53" s="181"/>
      <c r="B53" s="253"/>
      <c r="C53" s="253"/>
      <c r="D53" s="253"/>
      <c r="E53" s="253"/>
      <c r="F53" s="253"/>
      <c r="G53" s="253"/>
      <c r="H53" s="253"/>
      <c r="I53" s="253"/>
      <c r="J53" s="253"/>
      <c r="K53" s="254"/>
      <c r="L53" s="255"/>
      <c r="M53" s="255"/>
      <c r="N53" s="255"/>
      <c r="O53" s="256"/>
      <c r="P53" s="257"/>
      <c r="Q53" s="258"/>
      <c r="R53" s="258"/>
      <c r="S53" s="258"/>
      <c r="T53" s="258"/>
      <c r="U53" s="258"/>
      <c r="V53" s="258"/>
      <c r="W53" s="258"/>
      <c r="X53" s="258"/>
      <c r="Z53" s="95"/>
      <c r="AA53" s="95"/>
      <c r="AB53" s="136">
        <f t="shared" si="0"/>
        <v>0</v>
      </c>
      <c r="AC53" s="137">
        <f t="shared" si="1"/>
        <v>0</v>
      </c>
      <c r="AD53" s="136">
        <f t="shared" si="2"/>
        <v>0</v>
      </c>
      <c r="AE53" s="96"/>
      <c r="AF53" s="96"/>
      <c r="AG53" s="96"/>
      <c r="AH53" s="96"/>
      <c r="AI53" s="96"/>
    </row>
    <row r="54" spans="1:35" ht="17.100000000000001" customHeight="1">
      <c r="A54" s="181"/>
      <c r="B54" s="253"/>
      <c r="C54" s="253"/>
      <c r="D54" s="253"/>
      <c r="E54" s="253"/>
      <c r="F54" s="253"/>
      <c r="G54" s="253"/>
      <c r="H54" s="253"/>
      <c r="I54" s="253"/>
      <c r="J54" s="253"/>
      <c r="K54" s="254"/>
      <c r="L54" s="255"/>
      <c r="M54" s="255"/>
      <c r="N54" s="255"/>
      <c r="O54" s="256"/>
      <c r="P54" s="257"/>
      <c r="Q54" s="258"/>
      <c r="R54" s="258"/>
      <c r="S54" s="258"/>
      <c r="T54" s="258"/>
      <c r="U54" s="258"/>
      <c r="V54" s="258"/>
      <c r="W54" s="258"/>
      <c r="X54" s="258"/>
      <c r="Z54" s="95"/>
      <c r="AA54" s="95"/>
      <c r="AB54" s="136">
        <f t="shared" si="0"/>
        <v>0</v>
      </c>
      <c r="AC54" s="137">
        <f t="shared" si="1"/>
        <v>0</v>
      </c>
      <c r="AD54" s="136">
        <f t="shared" si="2"/>
        <v>0</v>
      </c>
      <c r="AE54" s="96"/>
      <c r="AF54" s="96"/>
      <c r="AG54" s="96"/>
      <c r="AH54" s="96"/>
      <c r="AI54" s="96"/>
    </row>
    <row r="55" spans="1:35" ht="17.100000000000001" customHeight="1">
      <c r="A55" s="181"/>
      <c r="B55" s="253"/>
      <c r="C55" s="253"/>
      <c r="D55" s="253"/>
      <c r="E55" s="253"/>
      <c r="F55" s="253"/>
      <c r="G55" s="253"/>
      <c r="H55" s="253"/>
      <c r="I55" s="253"/>
      <c r="J55" s="253"/>
      <c r="K55" s="254"/>
      <c r="L55" s="255"/>
      <c r="M55" s="255"/>
      <c r="N55" s="255"/>
      <c r="O55" s="256"/>
      <c r="P55" s="257"/>
      <c r="Q55" s="258"/>
      <c r="R55" s="258"/>
      <c r="S55" s="258"/>
      <c r="T55" s="258"/>
      <c r="U55" s="258"/>
      <c r="V55" s="258"/>
      <c r="W55" s="258"/>
      <c r="X55" s="258"/>
      <c r="Z55" s="95"/>
      <c r="AA55" s="95"/>
      <c r="AB55" s="136">
        <f t="shared" si="0"/>
        <v>0</v>
      </c>
      <c r="AC55" s="137">
        <f t="shared" si="1"/>
        <v>0</v>
      </c>
      <c r="AD55" s="136">
        <f t="shared" si="2"/>
        <v>0</v>
      </c>
      <c r="AE55" s="96"/>
      <c r="AF55" s="96"/>
      <c r="AG55" s="96"/>
      <c r="AH55" s="96"/>
      <c r="AI55" s="96"/>
    </row>
    <row r="56" spans="1:35" ht="17.100000000000001" customHeight="1">
      <c r="A56" s="181"/>
      <c r="B56" s="253"/>
      <c r="C56" s="253"/>
      <c r="D56" s="253"/>
      <c r="E56" s="253"/>
      <c r="F56" s="253"/>
      <c r="G56" s="253"/>
      <c r="H56" s="253"/>
      <c r="I56" s="253"/>
      <c r="J56" s="253"/>
      <c r="K56" s="254"/>
      <c r="L56" s="255"/>
      <c r="M56" s="255"/>
      <c r="N56" s="255"/>
      <c r="O56" s="256"/>
      <c r="P56" s="257"/>
      <c r="Q56" s="265"/>
      <c r="R56" s="265"/>
      <c r="S56" s="265"/>
      <c r="T56" s="265"/>
      <c r="U56" s="265"/>
      <c r="V56" s="265"/>
      <c r="W56" s="265"/>
      <c r="X56" s="265"/>
      <c r="Z56" s="95"/>
      <c r="AA56" s="95"/>
      <c r="AB56" s="136">
        <f t="shared" si="0"/>
        <v>0</v>
      </c>
      <c r="AC56" s="137">
        <f t="shared" si="1"/>
        <v>0</v>
      </c>
      <c r="AD56" s="136">
        <f t="shared" si="2"/>
        <v>0</v>
      </c>
      <c r="AE56" s="96"/>
      <c r="AF56" s="96"/>
      <c r="AG56" s="96"/>
      <c r="AH56" s="96"/>
      <c r="AI56" s="96"/>
    </row>
    <row r="57" spans="1:35" ht="17.100000000000001" customHeight="1">
      <c r="A57" s="181"/>
      <c r="B57" s="283"/>
      <c r="C57" s="283"/>
      <c r="D57" s="283"/>
      <c r="E57" s="283"/>
      <c r="F57" s="283"/>
      <c r="G57" s="283"/>
      <c r="H57" s="283"/>
      <c r="I57" s="283"/>
      <c r="J57" s="283"/>
      <c r="K57" s="284"/>
      <c r="L57" s="284"/>
      <c r="M57" s="284"/>
      <c r="N57" s="284"/>
      <c r="O57" s="285"/>
      <c r="P57" s="285"/>
      <c r="Q57" s="258"/>
      <c r="R57" s="258"/>
      <c r="S57" s="258"/>
      <c r="T57" s="258"/>
      <c r="U57" s="258"/>
      <c r="V57" s="258"/>
      <c r="W57" s="258"/>
      <c r="X57" s="258"/>
      <c r="Z57" s="95"/>
      <c r="AA57" s="95"/>
      <c r="AB57" s="136">
        <f t="shared" si="0"/>
        <v>0</v>
      </c>
      <c r="AC57" s="137">
        <f t="shared" si="1"/>
        <v>0</v>
      </c>
      <c r="AD57" s="136">
        <f t="shared" si="2"/>
        <v>0</v>
      </c>
      <c r="AE57" s="96"/>
      <c r="AF57" s="96"/>
      <c r="AG57" s="96"/>
      <c r="AH57" s="96"/>
      <c r="AI57" s="96"/>
    </row>
    <row r="58" spans="1:35" ht="15.75" thickBot="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44"/>
      <c r="Z58" s="134">
        <f>+YEAR(B71)</f>
        <v>1981</v>
      </c>
      <c r="AA58" s="95"/>
      <c r="AB58" s="139">
        <f>SUM(AB49:AB57) + FLOOR((SUM(AC49:AC57) + FLOOR(SUM(AD49:AD57)/30,1))/12,1)</f>
        <v>42</v>
      </c>
      <c r="AC58" s="140">
        <f>MOD((SUM(AC49:AC57) + FLOOR(SUM(AD49:AD57)/30,1)),12)</f>
        <v>1</v>
      </c>
      <c r="AD58" s="140">
        <f>MOD((SUM(AD37:AD57) + FLOOR(SUM(AE37:AE57)/30,1)),12)</f>
        <v>7</v>
      </c>
      <c r="AE58" s="281"/>
      <c r="AF58" s="281"/>
      <c r="AG58" s="282"/>
      <c r="AH58" s="96"/>
      <c r="AI58" s="96"/>
    </row>
    <row r="59" spans="1:35" ht="18.75" customHeight="1" thickTop="1">
      <c r="A59" s="72" t="s">
        <v>59</v>
      </c>
      <c r="B59" s="100" t="s">
        <v>205</v>
      </c>
      <c r="C59" s="6"/>
      <c r="D59" s="6"/>
      <c r="E59" s="6"/>
      <c r="F59" s="6"/>
      <c r="G59" s="6"/>
      <c r="H59" s="6"/>
      <c r="I59" s="6"/>
      <c r="J59" s="261"/>
      <c r="K59" s="261"/>
      <c r="L59" s="261"/>
      <c r="M59" s="261"/>
      <c r="N59" s="261"/>
      <c r="O59" s="261"/>
      <c r="P59" s="261"/>
      <c r="Q59" s="261"/>
      <c r="R59" s="261"/>
      <c r="S59" s="261"/>
      <c r="T59" s="261"/>
      <c r="U59" s="261"/>
      <c r="V59" s="261"/>
      <c r="W59" s="261"/>
      <c r="X59" s="260"/>
      <c r="Z59" s="95"/>
      <c r="AA59" s="95"/>
      <c r="AB59" s="96"/>
      <c r="AC59" s="96"/>
      <c r="AD59" s="96"/>
      <c r="AE59" s="96"/>
      <c r="AF59" s="96"/>
      <c r="AG59" s="96"/>
      <c r="AH59" s="96"/>
      <c r="AI59" s="96"/>
    </row>
    <row r="60" spans="1:35" ht="16.5" customHeight="1">
      <c r="B60" s="259" t="s">
        <v>2</v>
      </c>
      <c r="C60" s="260"/>
      <c r="D60" s="259" t="s">
        <v>3</v>
      </c>
      <c r="E60" s="261"/>
      <c r="F60" s="261"/>
      <c r="G60" s="260"/>
      <c r="H60" s="262" t="s">
        <v>4</v>
      </c>
      <c r="I60" s="263"/>
      <c r="J60" s="8" t="s">
        <v>5</v>
      </c>
      <c r="K60" s="262" t="s">
        <v>29</v>
      </c>
      <c r="L60" s="264"/>
      <c r="M60" s="263"/>
      <c r="N60" s="259" t="s">
        <v>24</v>
      </c>
      <c r="O60" s="261"/>
      <c r="P60" s="261"/>
      <c r="Q60" s="261"/>
      <c r="R60" s="261"/>
      <c r="S60" s="261"/>
      <c r="T60" s="261"/>
      <c r="U60" s="261"/>
      <c r="V60" s="261"/>
      <c r="W60" s="261"/>
      <c r="X60" s="260"/>
      <c r="Z60" s="95"/>
      <c r="AA60" s="95">
        <v>41274</v>
      </c>
      <c r="AB60" s="96"/>
      <c r="AC60" s="96"/>
      <c r="AD60" s="96"/>
      <c r="AE60" s="96"/>
      <c r="AF60" s="95">
        <v>41275</v>
      </c>
      <c r="AG60" s="95"/>
      <c r="AH60" s="96"/>
      <c r="AI60" s="96"/>
    </row>
    <row r="61" spans="1:35">
      <c r="B61" s="266"/>
      <c r="C61" s="267"/>
      <c r="D61" s="266"/>
      <c r="E61" s="268"/>
      <c r="F61" s="268"/>
      <c r="G61" s="267"/>
      <c r="H61" s="275" t="str">
        <f>+IF(B61="","",+IF(OR(ISBLANK(B61),ISBLANK(D61),B61&gt;D61),"",IF(AND(YEAR(B61)=YEAR(D61),MONTH(B61)=MONTH(D61)),0,FLOOR((IF(IF(DAY(B61)=1, B61,DATE(YEAR(B61),MONTH(B61)+1,1))&lt;IF(D61= DATE(YEAR(D61),MONTH(D61)+1,DAY(0)), D61, DATE(YEAR(D61), MONTH(D61),1)),DATEDIF(IF(DAY(B61)=1, B61,DATE(YEAR(B61),MONTH(B61)+1,1)),IF(D61= DATE(YEAR(D61),MONTH(D61)+1,DAY(0)), D61+1, DATE(YEAR(D61), MONTH(D61),1)),"M"),0) + FLOOR((DATEDIF(B61,IF(DAY(B61)=1,B61,DATE(YEAR(B61),MONTH(B61)+1,1)),"D") + DATEDIF(IF(D61=DATE(YEAR(D61),MONTH(D61)+1,DAY(0)),D61,DATE(YEAR(D61), MONTH(D61),0)),D61,"D"))/30,1))/12,1))))</f>
        <v/>
      </c>
      <c r="I61" s="276"/>
      <c r="J61" s="31" t="str">
        <f>IF(B61="","",IF(OR(ISBLANK(B61),ISBLANK(D61),ISBLANK(D61),B61&gt;D61),"",IF(AND(YEAR(B61)=YEAR(D61), MONTH(B61)=MONTH(D61),NOT(AND(DAY(B61)=1,D61=DATE(YEAR(D61),MONTH(D61+1),DAY(0))))),0,MOD(IF(IF(DAY(B61)=1, B61,DATE(YEAR(B61),MONTH(B61)+1,1))&lt;IF(D61= DATE(YEAR(D61),MONTH(D61)+1,DAY(0)), D61, DATE(YEAR(D61), MONTH(D61),1)),DATEDIF(IF(DAY(B61)=1, B61,DATE(YEAR(B61),MONTH(B61)+1,1)),IF(D61= DATE(YEAR(D61),MONTH(D61)+1,DAY(0)), D61+1, DATE(YEAR(D61), MONTH(D61),1)),"M"),0) + FLOOR((DATEDIF(B61,IF(DAY(B61)=1,B61,DATE(YEAR(B61),MONTH(B61)+1,1)),"D") + DATEDIF(IF(D61=DATE(YEAR(D61),MONTH(D61)+1,DAY(0)),D61,DATE(YEAR(D61), MONTH(D61),0)),D61,"D"))/30,1),12))))</f>
        <v/>
      </c>
      <c r="K61" s="275" t="str">
        <f>IF(B61="","",IF(OR(ISBLANK(B61),ISBLANK(D61),ISBLANK(D61),B61&gt;D61),"",IF(AND(YEAR(B61)=YEAR(D61), MONTH(B61)=MONTH(D61),NOT(AND(DAY(B61)=1,D61=DATE(YEAR(D61),MONTH(D61+1),DAY(0))))),DATEDIF(B61,D61,"D")+1, MOD(DATEDIF(B61,IF(DAY(B61)=1,B61,DATE(YEAR(B61),MONTH(B61)+1,1)),"D") + DATEDIF(IF(D61=DATE(YEAR(D61),MONTH(D61)+1,DAY(0)),D61,DATE(YEAR(D61), MONTH(D61),0)),D61,"D"),30))))</f>
        <v/>
      </c>
      <c r="L61" s="277"/>
      <c r="M61" s="276"/>
      <c r="N61" s="278" t="s">
        <v>235</v>
      </c>
      <c r="O61" s="279"/>
      <c r="P61" s="279"/>
      <c r="Q61" s="279"/>
      <c r="R61" s="279"/>
      <c r="S61" s="279"/>
      <c r="T61" s="279"/>
      <c r="U61" s="279"/>
      <c r="V61" s="279"/>
      <c r="W61" s="279"/>
      <c r="X61" s="280"/>
      <c r="Z61" s="133" t="str">
        <f>IF($B61="","",+IF(AND(YEAR($B61)&lt;2013,YEAR($D61)&lt;2013),$B61,IF(AND(YEAR($B61)&lt;2013,YEAR($D61)&gt;2012),$B61,IF(AND(YEAR($B61)&gt;2012,YEAR($D61)&gt;2012),""))))</f>
        <v/>
      </c>
      <c r="AA61" s="133" t="str">
        <f>IF(Z61="","",+IF(YEAR($D61)&lt;2013,$D61,IF(AND(YEAR($B61)&lt;2013,YEAR($D61)&gt;2012),$AA$60)))</f>
        <v/>
      </c>
      <c r="AB61" s="141">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42">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38">
        <f>IF(Z61="",0,+IF(OR(ISBLANK(Z61),ISBLANK(AA61),ISBLANK(AA61),Z61&gt;AA61),"",IF(AND(YEAR(Z61)=YEAR(AA61), MONTH(Z61)=MONTH(AA61),NOT(AND(DAY(Z61)=1,AA61=DATE(YEAR(AA61),MONTH(AA61+1),DAY(0))))),DATEDIF(Z61,AA61,"D")+1, MOD(DATEDIF(Z61,IF(DAY(Z61)=1,Z61,DATE(YEAR(Z61),MONTH(Z61)+1,1)),"D") + DATEDIF(IF(AA61=DATE(YEAR(AA61),MONTH(AA61)+1,DAY(0)),AA61,DATE(YEAR(AA61), MONTH(AA61),0)),AA61,"D"),30))))</f>
        <v>0</v>
      </c>
      <c r="AE61" s="96"/>
      <c r="AF61" s="133" t="str">
        <f>IF($B$71="","",+IF(AND(YEAR($B$71)&lt;2013,YEAR($D$71)&lt;2013),"",IF(AND(YEAR($B$71)&lt;2013,YEAR($D$71)&gt;2012),$AF$70,IF(AND(YEAR($B$71)&gt;2012,YEAR($D$71)&gt;2012),$B$71,""))))</f>
        <v/>
      </c>
      <c r="AG61" s="133" t="str">
        <f>IF($D$71="","",+IF(YEAR($D$71)&lt;2013,"",$D$71))</f>
        <v/>
      </c>
      <c r="AH61" s="141">
        <f>IF(AF61="",0,+IF(OR(ISBLANK(AF61),ISBLANK(AG61),AF61&gt;AG61),"",IF(AND(YEAR(AF61)=YEAR(AG61),MONTH(AF61)=MONTH(AG61)),0,FLOOR((IF(IF(DAY(AF61)=1,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MONTH(AG61),0)),AG61,"D"))/30,1))/12,1))))</f>
        <v>0</v>
      </c>
      <c r="AI61" s="142">
        <f>IF(AF61="",0,+IF(OR(ISBLANK(AF61),ISBLANK(AG61),ISBLANK(AG61),AF61&gt;AG61),"",IF(AND(YEAR(AF61)=YEAR(AG61), MONTH(AF61)=MONTH(AG61),NOT(AND(DAY(AF61)=1,AG61=DATE(YEAR(AG61),MONTH(AG61+1),DAY(0))))),0,MOD(IF(IF(DAY(AF61)=1,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f>
        <v>0</v>
      </c>
    </row>
    <row r="62" spans="1:35">
      <c r="B62" s="266"/>
      <c r="C62" s="267"/>
      <c r="D62" s="266"/>
      <c r="E62" s="268"/>
      <c r="F62" s="268"/>
      <c r="G62" s="267"/>
      <c r="H62" s="269" t="str">
        <f t="shared" ref="H62:H67" si="3">+IF(B62="","",+IF(OR(ISBLANK(B62),ISBLANK(D62),B62&gt;D62),"",IF(AND(YEAR(B62)=YEAR(D62),MONTH(B62)=MONTH(D62)),0,FLOOR((IF(IF(DAY(B62)=1,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MONTH(D62),0)),D62,"D"))/30,1))/12,1))))</f>
        <v/>
      </c>
      <c r="I62" s="270"/>
      <c r="J62" s="33" t="str">
        <f t="shared" ref="J62:J67" si="4">IF(B62="","",IF(OR(ISBLANK(B62),ISBLANK(D62),ISBLANK(D62),B62&gt;D62),"",IF(AND(YEAR(B62)=YEAR(D62), MONTH(B62)=MONTH(D62),NOT(AND(DAY(B62)=1,D62=DATE(YEAR(D62),MONTH(D62+1),DAY(0))))),0,MOD(IF(IF(DAY(B62)=1,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f>
        <v/>
      </c>
      <c r="K62" s="269" t="str">
        <f t="shared" ref="K62:K67" si="5">IF(B62="","",IF(OR(ISBLANK(B62),ISBLANK(D62),ISBLANK(D62),B62&gt;D62),"",IF(AND(YEAR(B62)=YEAR(D62), MONTH(B62)=MONTH(D62),NOT(AND(DAY(B62)=1,D62=DATE(YEAR(D62),MONTH(D62+1),DAY(0))))),DATEDIF(B62,D62,"D")+1, MOD(DATEDIF(B62,IF(DAY(B62)=1,B62,DATE(YEAR(B62),MONTH(B62)+1,1)),"D") + DATEDIF(IF(D62=DATE(YEAR(D62),MONTH(D62)+1,DAY(0)),D62,DATE(YEAR(D62), MONTH(D62),0)),D62,"D"),30))))</f>
        <v/>
      </c>
      <c r="L62" s="271"/>
      <c r="M62" s="270"/>
      <c r="N62" s="272"/>
      <c r="O62" s="273"/>
      <c r="P62" s="273"/>
      <c r="Q62" s="273"/>
      <c r="R62" s="273"/>
      <c r="S62" s="273"/>
      <c r="T62" s="273"/>
      <c r="U62" s="273"/>
      <c r="V62" s="273"/>
      <c r="W62" s="273"/>
      <c r="X62" s="274"/>
      <c r="Z62" s="133" t="str">
        <f t="shared" ref="Z62:Z67" si="6">IF($B62="","",+IF(AND(YEAR($B62)&lt;2013,YEAR($D62)&lt;2013),$B62,IF(AND(YEAR($B62)&lt;2013,YEAR($D62)&gt;2012),$B62,IF(AND(YEAR($B62)&gt;2012,YEAR($D62)&gt;2012),""))))</f>
        <v/>
      </c>
      <c r="AA62" s="133" t="str">
        <f>IF(Z62="","",+IF(YEAR($D62)&lt;2013,$D62,IF(AND(YEAR($B62)&lt;2013,YEAR($D62)&gt;2012),$AA$60)))</f>
        <v/>
      </c>
      <c r="AB62" s="141">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42">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38">
        <f>IF(Z62="",0,+IF(OR(ISBLANK(Z62),ISBLANK(AA62),ISBLANK(AA62),Z62&gt;AA62),"",IF(AND(YEAR(Z62)=YEAR(AA62), MONTH(Z62)=MONTH(AA62),NOT(AND(DAY(Z62)=1,AA62=DATE(YEAR(AA62),MONTH(AA62+1),DAY(0))))),DATEDIF(Z62,AA62,"D")+1, MOD(DATEDIF(Z62,IF(DAY(Z62)=1,Z62,DATE(YEAR(Z62),MONTH(Z62)+1,1)),"D") + DATEDIF(IF(AA62=DATE(YEAR(AA62),MONTH(AA62)+1,DAY(0)),AA62,DATE(YEAR(AA62), MONTH(AA62),0)),AA62,"D"),30))))</f>
        <v>0</v>
      </c>
      <c r="AE62" s="96"/>
      <c r="AF62" s="96"/>
      <c r="AG62" s="96"/>
      <c r="AH62" s="96"/>
      <c r="AI62" s="96"/>
    </row>
    <row r="63" spans="1:35">
      <c r="B63" s="266"/>
      <c r="C63" s="267"/>
      <c r="D63" s="266"/>
      <c r="E63" s="268"/>
      <c r="F63" s="268"/>
      <c r="G63" s="267"/>
      <c r="H63" s="269" t="str">
        <f t="shared" si="3"/>
        <v/>
      </c>
      <c r="I63" s="270"/>
      <c r="J63" s="33" t="str">
        <f t="shared" si="4"/>
        <v/>
      </c>
      <c r="K63" s="269" t="str">
        <f t="shared" si="5"/>
        <v/>
      </c>
      <c r="L63" s="271"/>
      <c r="M63" s="270"/>
      <c r="N63" s="272"/>
      <c r="O63" s="273"/>
      <c r="P63" s="273"/>
      <c r="Q63" s="273"/>
      <c r="R63" s="273"/>
      <c r="S63" s="273"/>
      <c r="T63" s="273"/>
      <c r="U63" s="273"/>
      <c r="V63" s="273"/>
      <c r="W63" s="273"/>
      <c r="X63" s="274"/>
      <c r="Z63" s="133" t="str">
        <f t="shared" si="6"/>
        <v/>
      </c>
      <c r="AA63" s="133" t="str">
        <f t="shared" ref="AA63:AA67" si="7">IF(Z63="","",+IF(YEAR($D63)&lt;2013,$D63,IF(AND(YEAR($B63)&lt;2013,YEAR($D63)&gt;2012),$AA$60)))</f>
        <v/>
      </c>
      <c r="AB63" s="141">
        <f t="shared" ref="AB63:AB67" si="8">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0</v>
      </c>
      <c r="AC63" s="142">
        <f t="shared" ref="AC63:AC67" si="9">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0</v>
      </c>
      <c r="AD63" s="138">
        <f t="shared" ref="AD63:AD67" si="10">IF(Z63="",0,+IF(OR(ISBLANK(Z63),ISBLANK(AA63),ISBLANK(AA63),Z63&gt;AA63),"",IF(AND(YEAR(Z63)=YEAR(AA63), MONTH(Z63)=MONTH(AA63),NOT(AND(DAY(Z63)=1,AA63=DATE(YEAR(AA63),MONTH(AA63+1),DAY(0))))),DATEDIF(Z63,AA63,"D")+1, MOD(DATEDIF(Z63,IF(DAY(Z63)=1,Z63,DATE(YEAR(Z63),MONTH(Z63)+1,1)),"D") + DATEDIF(IF(AA63=DATE(YEAR(AA63),MONTH(AA63)+1,DAY(0)),AA63,DATE(YEAR(AA63), MONTH(AA63),0)),AA63,"D"),30))))</f>
        <v>0</v>
      </c>
      <c r="AE63" s="96"/>
      <c r="AF63" s="96"/>
      <c r="AG63" s="96"/>
      <c r="AH63" s="96"/>
      <c r="AI63" s="96"/>
    </row>
    <row r="64" spans="1:35">
      <c r="B64" s="266"/>
      <c r="C64" s="267"/>
      <c r="D64" s="266"/>
      <c r="E64" s="268"/>
      <c r="F64" s="268"/>
      <c r="G64" s="267"/>
      <c r="H64" s="269" t="str">
        <f t="shared" si="3"/>
        <v/>
      </c>
      <c r="I64" s="270"/>
      <c r="J64" s="33" t="str">
        <f t="shared" si="4"/>
        <v/>
      </c>
      <c r="K64" s="269" t="str">
        <f t="shared" si="5"/>
        <v/>
      </c>
      <c r="L64" s="271"/>
      <c r="M64" s="270"/>
      <c r="N64" s="272"/>
      <c r="O64" s="273"/>
      <c r="P64" s="273"/>
      <c r="Q64" s="273"/>
      <c r="R64" s="273"/>
      <c r="S64" s="273"/>
      <c r="T64" s="273"/>
      <c r="U64" s="273"/>
      <c r="V64" s="273"/>
      <c r="W64" s="273"/>
      <c r="X64" s="274"/>
      <c r="Z64" s="133" t="str">
        <f t="shared" si="6"/>
        <v/>
      </c>
      <c r="AA64" s="133" t="str">
        <f t="shared" si="7"/>
        <v/>
      </c>
      <c r="AB64" s="141">
        <f t="shared" si="8"/>
        <v>0</v>
      </c>
      <c r="AC64" s="142">
        <f t="shared" si="9"/>
        <v>0</v>
      </c>
      <c r="AD64" s="138">
        <f t="shared" si="10"/>
        <v>0</v>
      </c>
      <c r="AE64" s="96"/>
      <c r="AF64" s="96"/>
      <c r="AG64" s="96"/>
      <c r="AH64" s="96"/>
      <c r="AI64" s="96"/>
    </row>
    <row r="65" spans="1:35">
      <c r="B65" s="266"/>
      <c r="C65" s="267"/>
      <c r="D65" s="266"/>
      <c r="E65" s="268"/>
      <c r="F65" s="268"/>
      <c r="G65" s="267"/>
      <c r="H65" s="269" t="str">
        <f t="shared" si="3"/>
        <v/>
      </c>
      <c r="I65" s="270"/>
      <c r="J65" s="33" t="str">
        <f t="shared" si="4"/>
        <v/>
      </c>
      <c r="K65" s="269" t="str">
        <f t="shared" si="5"/>
        <v/>
      </c>
      <c r="L65" s="271"/>
      <c r="M65" s="270"/>
      <c r="N65" s="272"/>
      <c r="O65" s="273"/>
      <c r="P65" s="273"/>
      <c r="Q65" s="273"/>
      <c r="R65" s="273"/>
      <c r="S65" s="273"/>
      <c r="T65" s="273"/>
      <c r="U65" s="273"/>
      <c r="V65" s="273"/>
      <c r="W65" s="273"/>
      <c r="X65" s="274"/>
      <c r="Z65" s="133" t="str">
        <f t="shared" si="6"/>
        <v/>
      </c>
      <c r="AA65" s="133" t="str">
        <f t="shared" si="7"/>
        <v/>
      </c>
      <c r="AB65" s="141">
        <f t="shared" si="8"/>
        <v>0</v>
      </c>
      <c r="AC65" s="142">
        <f t="shared" si="9"/>
        <v>0</v>
      </c>
      <c r="AD65" s="138">
        <f t="shared" si="10"/>
        <v>0</v>
      </c>
      <c r="AE65" s="96"/>
      <c r="AF65" s="96"/>
      <c r="AG65" s="96"/>
      <c r="AH65" s="96"/>
      <c r="AI65" s="96"/>
    </row>
    <row r="66" spans="1:35">
      <c r="B66" s="266"/>
      <c r="C66" s="267"/>
      <c r="D66" s="266"/>
      <c r="E66" s="268"/>
      <c r="F66" s="268"/>
      <c r="G66" s="267"/>
      <c r="H66" s="269" t="str">
        <f t="shared" si="3"/>
        <v/>
      </c>
      <c r="I66" s="270"/>
      <c r="J66" s="33" t="str">
        <f t="shared" si="4"/>
        <v/>
      </c>
      <c r="K66" s="269" t="str">
        <f t="shared" si="5"/>
        <v/>
      </c>
      <c r="L66" s="271"/>
      <c r="M66" s="270"/>
      <c r="N66" s="272"/>
      <c r="O66" s="273"/>
      <c r="P66" s="273"/>
      <c r="Q66" s="273"/>
      <c r="R66" s="273"/>
      <c r="S66" s="273"/>
      <c r="T66" s="273"/>
      <c r="U66" s="273"/>
      <c r="V66" s="273"/>
      <c r="W66" s="273"/>
      <c r="X66" s="274"/>
      <c r="Z66" s="133" t="str">
        <f t="shared" si="6"/>
        <v/>
      </c>
      <c r="AA66" s="133" t="str">
        <f t="shared" si="7"/>
        <v/>
      </c>
      <c r="AB66" s="141">
        <f t="shared" si="8"/>
        <v>0</v>
      </c>
      <c r="AC66" s="142">
        <f t="shared" si="9"/>
        <v>0</v>
      </c>
      <c r="AD66" s="138">
        <f t="shared" si="10"/>
        <v>0</v>
      </c>
      <c r="AE66" s="96"/>
      <c r="AF66" s="96"/>
      <c r="AG66" s="96"/>
      <c r="AH66" s="96"/>
      <c r="AI66" s="96"/>
    </row>
    <row r="67" spans="1:35" ht="19.5" customHeight="1">
      <c r="B67" s="294"/>
      <c r="C67" s="295"/>
      <c r="D67" s="294"/>
      <c r="E67" s="296"/>
      <c r="F67" s="296"/>
      <c r="G67" s="295"/>
      <c r="H67" s="297" t="str">
        <f t="shared" si="3"/>
        <v/>
      </c>
      <c r="I67" s="298"/>
      <c r="J67" s="149" t="str">
        <f t="shared" si="4"/>
        <v/>
      </c>
      <c r="K67" s="299" t="str">
        <f t="shared" si="5"/>
        <v/>
      </c>
      <c r="L67" s="300"/>
      <c r="M67" s="301"/>
      <c r="N67" s="302"/>
      <c r="O67" s="303"/>
      <c r="P67" s="303"/>
      <c r="Q67" s="303"/>
      <c r="R67" s="303"/>
      <c r="S67" s="303"/>
      <c r="T67" s="303"/>
      <c r="U67" s="303"/>
      <c r="V67" s="303"/>
      <c r="W67" s="303"/>
      <c r="X67" s="304"/>
      <c r="Z67" s="133" t="str">
        <f t="shared" si="6"/>
        <v/>
      </c>
      <c r="AA67" s="133" t="str">
        <f t="shared" si="7"/>
        <v/>
      </c>
      <c r="AB67" s="141">
        <f t="shared" si="8"/>
        <v>0</v>
      </c>
      <c r="AC67" s="142">
        <f t="shared" si="9"/>
        <v>0</v>
      </c>
      <c r="AD67" s="143">
        <f t="shared" si="10"/>
        <v>0</v>
      </c>
      <c r="AE67" s="96"/>
      <c r="AF67" s="96"/>
      <c r="AG67" s="96"/>
      <c r="AH67" s="96"/>
      <c r="AI67" s="96"/>
    </row>
    <row r="68" spans="1:35" ht="18.75" customHeight="1">
      <c r="B68" s="62"/>
      <c r="C68" s="62"/>
      <c r="D68" s="286" t="s">
        <v>70</v>
      </c>
      <c r="E68" s="286"/>
      <c r="F68" s="286"/>
      <c r="G68" s="287"/>
      <c r="H68" s="288">
        <f>SUM(H61:H67) + FLOOR((SUM(J61:J67) + FLOOR(SUM(K61:K67)/30,1))/12,1)</f>
        <v>0</v>
      </c>
      <c r="I68" s="288"/>
      <c r="J68" s="190">
        <f>MOD((SUM(J61:J67) + FLOOR(SUM(K61:K67)/30,1)),12)</f>
        <v>0</v>
      </c>
      <c r="K68" s="289">
        <f>MOD(SUM(K61:K67),30)</f>
        <v>0</v>
      </c>
      <c r="L68" s="290"/>
      <c r="M68" s="291"/>
      <c r="N68" s="292"/>
      <c r="O68" s="293"/>
      <c r="P68" s="293"/>
      <c r="Q68" s="293"/>
      <c r="R68" s="293"/>
      <c r="S68" s="293"/>
      <c r="T68" s="293"/>
      <c r="U68" s="293"/>
      <c r="V68" s="293"/>
      <c r="W68" s="293"/>
      <c r="X68" s="293"/>
      <c r="Z68" s="95"/>
      <c r="AA68" s="95"/>
      <c r="AB68" s="97"/>
      <c r="AC68" s="98"/>
      <c r="AD68" s="99"/>
      <c r="AE68" s="96"/>
      <c r="AF68" s="96"/>
      <c r="AG68" s="96"/>
      <c r="AH68" s="96"/>
      <c r="AI68" s="96"/>
    </row>
    <row r="69" spans="1:35" ht="17.25" customHeight="1">
      <c r="A69" s="154" t="s">
        <v>72</v>
      </c>
      <c r="B69" s="100" t="s">
        <v>206</v>
      </c>
      <c r="C69" s="6"/>
      <c r="D69" s="6"/>
      <c r="E69" s="6"/>
      <c r="F69" s="6"/>
      <c r="G69" s="6"/>
      <c r="H69" s="6"/>
      <c r="I69" s="6"/>
      <c r="J69" s="6"/>
      <c r="K69" s="6"/>
      <c r="L69" s="6"/>
      <c r="M69" s="6"/>
      <c r="N69" s="6"/>
      <c r="O69" s="6"/>
      <c r="P69" s="6"/>
      <c r="Q69" s="186"/>
      <c r="R69" s="6"/>
      <c r="S69" s="6"/>
      <c r="T69" s="6"/>
      <c r="U69" s="186"/>
      <c r="V69" s="186"/>
      <c r="W69" s="186"/>
      <c r="X69" s="198"/>
      <c r="Z69" s="95"/>
      <c r="AA69" s="95"/>
      <c r="AB69" s="96"/>
      <c r="AC69" s="96"/>
      <c r="AD69" s="96"/>
      <c r="AE69" s="96"/>
      <c r="AF69" s="96"/>
      <c r="AG69" s="96"/>
      <c r="AH69" s="96"/>
      <c r="AI69" s="96"/>
    </row>
    <row r="70" spans="1:35" ht="16.5" customHeight="1">
      <c r="B70" s="259" t="s">
        <v>2</v>
      </c>
      <c r="C70" s="260"/>
      <c r="D70" s="259" t="s">
        <v>3</v>
      </c>
      <c r="E70" s="261"/>
      <c r="F70" s="261"/>
      <c r="G70" s="260"/>
      <c r="H70" s="262" t="s">
        <v>4</v>
      </c>
      <c r="I70" s="263"/>
      <c r="J70" s="8" t="s">
        <v>5</v>
      </c>
      <c r="K70" s="262" t="s">
        <v>29</v>
      </c>
      <c r="L70" s="264"/>
      <c r="M70" s="263"/>
      <c r="N70" s="259" t="s">
        <v>24</v>
      </c>
      <c r="O70" s="261"/>
      <c r="P70" s="261"/>
      <c r="Q70" s="261"/>
      <c r="R70" s="261"/>
      <c r="S70" s="261"/>
      <c r="T70" s="261"/>
      <c r="U70" s="261"/>
      <c r="V70" s="261"/>
      <c r="W70" s="261"/>
      <c r="X70" s="260"/>
      <c r="Z70" s="95"/>
      <c r="AA70" s="95">
        <v>41274</v>
      </c>
      <c r="AB70" s="96"/>
      <c r="AC70" s="96"/>
      <c r="AD70" s="96"/>
      <c r="AE70" s="96"/>
      <c r="AF70" s="95">
        <v>41275</v>
      </c>
      <c r="AG70" s="95"/>
      <c r="AH70" s="96"/>
      <c r="AI70" s="96"/>
    </row>
    <row r="71" spans="1:35">
      <c r="B71" s="266">
        <v>29866</v>
      </c>
      <c r="C71" s="267"/>
      <c r="D71" s="305">
        <v>29868</v>
      </c>
      <c r="E71" s="306"/>
      <c r="F71" s="306"/>
      <c r="G71" s="307"/>
      <c r="H71" s="308">
        <v>0</v>
      </c>
      <c r="I71" s="309"/>
      <c r="J71" s="31">
        <v>0</v>
      </c>
      <c r="K71" s="308">
        <v>3</v>
      </c>
      <c r="L71" s="310"/>
      <c r="M71" s="309"/>
      <c r="N71" s="311" t="s">
        <v>288</v>
      </c>
      <c r="O71" s="312"/>
      <c r="P71" s="312"/>
      <c r="Q71" s="312"/>
      <c r="R71" s="312"/>
      <c r="S71" s="312"/>
      <c r="T71" s="312"/>
      <c r="U71" s="312"/>
      <c r="V71" s="312"/>
      <c r="W71" s="312"/>
      <c r="X71" s="313"/>
      <c r="Z71" s="133">
        <f>IF($B$71="","",+IF(AND(YEAR($B$71)&lt;2013,YEAR($D$71)&lt;2013),$B$71,IF(AND(YEAR($B$71)&lt;2013,YEAR($D$71)&gt;2012),$B$71,IF(AND(YEAR($B$71)&gt;2012,YEAR($D$71)&gt;2012),""))))</f>
        <v>29866</v>
      </c>
      <c r="AA71" s="133">
        <f>IF(OR($D$71="",AND(YEAR($B$71)&gt;2012,YEAR($D$71)&gt;2012)),"",+IF(YEAR($D$71)&lt;2013,$D$71,IF(AND(YEAR($B$71)&lt;2013,YEAR($D$71)&gt;2012),$AA$70)))</f>
        <v>29868</v>
      </c>
      <c r="AB71" s="141">
        <f>IF(Z71="",0,+IF(OR(ISBLANK(Z71),ISBLANK(AA71),Z71&gt;AA71),"",IF(AND(YEAR(Z71)=YEAR(AA71),MONTH(Z71)=MONTH(AA71)),0,FLOOR((IF(IF(DAY(Z71)=1,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MONTH(AA71),0)),AA71,"D"))/30,1))/12,1))))</f>
        <v>0</v>
      </c>
      <c r="AC71" s="142">
        <f>IF(Z71="",0,+IF(OR(ISBLANK(Z71),ISBLANK(AA71),ISBLANK(AA71),Z71&gt;AA71),"",IF(AND(YEAR(Z71)=YEAR(AA71), MONTH(Z71)=MONTH(AA71),NOT(AND(DAY(Z71)=1,AA71=DATE(YEAR(AA71),MONTH(AA71+1),DAY(0))))),0,MOD(IF(IF(DAY(Z71)=1,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f>
        <v>0</v>
      </c>
      <c r="AD71" s="138">
        <f>IF(Z71="",0,+IF(OR(ISBLANK(Z71),ISBLANK(AA71),ISBLANK(AA71),Z71&gt;AA71),"",IF(AND(YEAR(Z71)=YEAR(AA71), MONTH(Z71)=MONTH(AA71),NOT(AND(DAY(Z71)=1,AA71=DATE(YEAR(AA71),MONTH(AA71+1),DAY(0))))),DATEDIF(Z71,AA71,"D")+1, MOD(DATEDIF(Z71,IF(DAY(Z71)=1,Z71,DATE(YEAR(Z71),MONTH(Z71)+1,1)),"D") + DATEDIF(IF(AA71=DATE(YEAR(AA71),MONTH(AA71)+1,DAY(0)),AA71,DATE(YEAR(AA71), MONTH(AA71),0)),AA71,"D"),30))))</f>
        <v>3</v>
      </c>
      <c r="AE71" s="96"/>
      <c r="AF71" s="133" t="str">
        <f>IF($B$71="","",+IF(AND(YEAR($B$71)&lt;2013,YEAR($D$71)&lt;2013),"",IF(AND(YEAR($B$71)&lt;2013,YEAR($D$71)&gt;2012),$AF$70,IF(AND(YEAR($B$71)&gt;2012,YEAR($D$71)&gt;2012),$B$71,""))))</f>
        <v/>
      </c>
      <c r="AG71" s="133" t="str">
        <f>IF($D$71="","",+IF(YEAR($D$71)&lt;2013,"",$D$71))</f>
        <v/>
      </c>
      <c r="AH71" s="141">
        <f>IF(AF71="",0,+IF(OR(ISBLANK(AF71),ISBLANK(AG71),AF71&gt;AG71),"",IF(AND(YEAR(AF71)=YEAR(AG71),MONTH(AF71)=MONTH(AG71)),0,FLOOR((IF(IF(DAY(AF71)=1,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MONTH(AG71),0)),AG71,"D"))/30,1))/12,1))))</f>
        <v>0</v>
      </c>
      <c r="AI71" s="142">
        <f>IF(AF71="",0,+IF(OR(ISBLANK(AF71),ISBLANK(AG71),ISBLANK(AG71),AF71&gt;AG71),"",IF(AND(YEAR(AF71)=YEAR(AG71), MONTH(AF71)=MONTH(AG71),NOT(AND(DAY(AF71)=1,AG71=DATE(YEAR(AG71),MONTH(AG71+1),DAY(0))))),0,MOD(IF(IF(DAY(AF71)=1,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f>
        <v>0</v>
      </c>
    </row>
    <row r="72" spans="1:35">
      <c r="B72" s="266">
        <v>36978</v>
      </c>
      <c r="C72" s="267"/>
      <c r="D72" s="305">
        <v>36978</v>
      </c>
      <c r="E72" s="306"/>
      <c r="F72" s="306"/>
      <c r="G72" s="307"/>
      <c r="H72" s="269">
        <v>0</v>
      </c>
      <c r="I72" s="270"/>
      <c r="J72" s="33">
        <v>0</v>
      </c>
      <c r="K72" s="269">
        <v>1</v>
      </c>
      <c r="L72" s="271"/>
      <c r="M72" s="270"/>
      <c r="N72" s="272" t="s">
        <v>289</v>
      </c>
      <c r="O72" s="273"/>
      <c r="P72" s="273"/>
      <c r="Q72" s="273"/>
      <c r="R72" s="273"/>
      <c r="S72" s="273"/>
      <c r="T72" s="273"/>
      <c r="U72" s="273"/>
      <c r="V72" s="273"/>
      <c r="W72" s="273"/>
      <c r="X72" s="274"/>
      <c r="Z72" s="133" t="str">
        <f>IF($B$87="","",+IF(AND(YEAR($B$87)&lt;2013,YEAR($D$87)&lt;2013),$B$87,IF(AND(YEAR($B$87)&lt;2013,YEAR($D$87)&gt;2012),$B$87,IF(AND(YEAR($B$87)&gt;2012,YEAR($D$87)&gt;2012),""))))</f>
        <v/>
      </c>
      <c r="AA72" s="133" t="str">
        <f>IF(OR($D$87="",AND(YEAR($B$87)&gt;2012,YEAR($D$87)&gt;2012)),"",+IF(YEAR($D$87)&lt;2013,$D$87,IF(AND(YEAR($B$87)&lt;2013,YEAR($D$87)&gt;2012),$AA$70)))</f>
        <v/>
      </c>
      <c r="AB72" s="141">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42">
        <f>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38">
        <f>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96"/>
      <c r="AF72" s="133" t="str">
        <f>IF($B87="","",+IF(AND(YEAR($B87)&lt;2013,YEAR($D87)&lt;2013),"",IF(AND(YEAR($B87)&lt;2013,YEAR($D87)&gt;2012),$AF$70,IF(AND(YEAR($B87)&gt;2012,YEAR($D87)&gt;2012),$B87,""))))</f>
        <v/>
      </c>
      <c r="AG72" s="133" t="str">
        <f>IF($D87="","",+IF(YEAR($D87)&lt;2013,"",$D87))</f>
        <v/>
      </c>
      <c r="AH72" s="141">
        <f>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42">
        <f>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c r="B73" s="266">
        <v>40892</v>
      </c>
      <c r="C73" s="267"/>
      <c r="D73" s="305">
        <v>40892</v>
      </c>
      <c r="E73" s="306"/>
      <c r="F73" s="306"/>
      <c r="G73" s="307"/>
      <c r="H73" s="269">
        <v>0</v>
      </c>
      <c r="I73" s="270"/>
      <c r="J73" s="33">
        <v>0</v>
      </c>
      <c r="K73" s="269">
        <v>1</v>
      </c>
      <c r="L73" s="271"/>
      <c r="M73" s="270"/>
      <c r="N73" s="272" t="s">
        <v>289</v>
      </c>
      <c r="O73" s="273"/>
      <c r="P73" s="273"/>
      <c r="Q73" s="273"/>
      <c r="R73" s="273"/>
      <c r="S73" s="273"/>
      <c r="T73" s="273"/>
      <c r="U73" s="273"/>
      <c r="V73" s="273"/>
      <c r="W73" s="273"/>
      <c r="X73" s="274"/>
      <c r="Z73" s="133" t="str">
        <f t="shared" ref="Z73:Z82" si="11">IF($B$87="","",+IF(AND(YEAR($B$87)&lt;2013,YEAR($D$87)&lt;2013),$B$87,IF(AND(YEAR($B$87)&lt;2013,YEAR($D$87)&gt;2012),$B$87,IF(AND(YEAR($B$87)&gt;2012,YEAR($D$87)&gt;2012),""))))</f>
        <v/>
      </c>
      <c r="AA73" s="133" t="str">
        <f t="shared" ref="AA73:AA82" si="12">IF(OR($D$87="",AND(YEAR($B$87)&gt;2012,YEAR($D$87)&gt;2012)),"",+IF(YEAR($D$87)&lt;2013,$D$87,IF(AND(YEAR($B$87)&lt;2013,YEAR($D$87)&gt;2012),$AA$70)))</f>
        <v/>
      </c>
      <c r="AB73" s="141">
        <f>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42">
        <f t="shared" ref="AC73:AC86" si="13">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138">
        <f t="shared" ref="AD73:AD86" si="14">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96"/>
      <c r="AF73" s="133" t="str">
        <f>IF($B88="","",+IF(AND(YEAR($B88)&lt;2013,YEAR($D88)&lt;2013),"",IF(AND(YEAR($B88)&lt;2013,YEAR($D88)&gt;2012),$AF$70,IF(AND(YEAR($B88)&gt;2012,YEAR($D88)&gt;2012),$B88,""))))</f>
        <v/>
      </c>
      <c r="AG73" s="133" t="str">
        <f>IF($D88="","",+IF(YEAR($D88)&lt;2013,"",$D88))</f>
        <v/>
      </c>
      <c r="AH73" s="141">
        <f t="shared" ref="AH73:AH76" si="15">IF(AF73="",0,+IF(OR(ISBLANK(AF73),ISBLANK(AG73),AF73&gt;AG73),"",IF(AND(YEAR(AF73)=YEAR(AG73),MONTH(AF73)=MONTH(AG73)),0,FLOOR((IF(IF(DAY(AF73)=1,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MONTH(AG73),0)),AG73,"D"))/30,1))/12,1))))</f>
        <v>0</v>
      </c>
      <c r="AI73" s="142">
        <f t="shared" ref="AI73:AI76" si="16">IF(AF73="",0,+IF(OR(ISBLANK(AF73),ISBLANK(AG73),ISBLANK(AG73),AF73&gt;AG73),"",IF(AND(YEAR(AF73)=YEAR(AG73), MONTH(AF73)=MONTH(AG73),NOT(AND(DAY(AF73)=1,AG73=DATE(YEAR(AG73),MONTH(AG73+1),DAY(0))))),0,MOD(IF(IF(DAY(AF73)=1,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f>
        <v>0</v>
      </c>
    </row>
    <row r="74" spans="1:35">
      <c r="B74" s="266"/>
      <c r="C74" s="267"/>
      <c r="D74" s="305"/>
      <c r="E74" s="306"/>
      <c r="F74" s="306"/>
      <c r="G74" s="307"/>
      <c r="H74" s="269" t="str">
        <f>+IF(OR(ISBLANK(B74),ISBLANK(D74),B74&gt;D74),"",IF(AND(YEAR(B74)=YEAR(D74),MONTH(B74)=MONTH(D74)),0,FLOOR((IF(IF(DAY(B74)=1, B74,DATE(YEAR(B74),MONTH(B74)+1,1))&lt;IF(D74= DATE(YEAR(D74),MONTH(D74)+1,DAY(0)), D74, DATE(YEAR(D74), MONTH(D74),1)),DATEDIF(IF(DAY(B74)=1, B74,DATE(YEAR(B74),MONTH(B74)+1,1)),IF(D74= DATE(YEAR(D74),MONTH(D74)+1,DAY(0)), D74+1, DATE(YEAR(D74), MONTH(D74),1)),"M"),0) + FLOOR((DATEDIF(B74,IF(DAY(B74)=1,B74,DATE(YEAR(B74),MONTH(B74)+1,1)),"D") + DATEDIF(IF(D74=DATE(YEAR(D74),MONTH(D74)+1,DAY(0)),D74,DATE(YEAR(D74), MONTH(D74),0)),D74,"D"))/30,1))/12,1)))</f>
        <v/>
      </c>
      <c r="I74" s="270"/>
      <c r="J74" s="33" t="str">
        <f t="shared" ref="J74:J90" si="17">+IF(OR(ISBLANK(B74),ISBLANK(D74),ISBLANK(D74),B74&gt;D74),"",IF(AND(YEAR(B74)=YEAR(D74), MONTH(B74)=MONTH(D74),NOT(AND(DAY(B74)=1,D74=DATE(YEAR(D74),MONTH(D74+1),DAY(0))))),0,MOD(IF(IF(DAY(B74)=1, B74,DATE(YEAR(B74),MONTH(B74)+1,1))&lt;IF(D74= DATE(YEAR(D74),MONTH(D74)+1,DAY(0)), D74, DATE(YEAR(D74), MONTH(D74),1)),DATEDIF(IF(DAY(B74)=1, B74,DATE(YEAR(B74),MONTH(B74)+1,1)),IF(D74= DATE(YEAR(D74),MONTH(D74)+1,DAY(0)), D74+1, DATE(YEAR(D74), MONTH(D74),1)),"M"),0) + FLOOR((DATEDIF(B74,IF(DAY(B74)=1,B74,DATE(YEAR(B74),MONTH(B74)+1,1)),"D") + DATEDIF(IF(D74=DATE(YEAR(D74),MONTH(D74)+1,DAY(0)),D74,DATE(YEAR(D74), MONTH(D74),0)),D74,"D"))/30,1),12)))</f>
        <v/>
      </c>
      <c r="K74" s="269" t="str">
        <f t="shared" ref="K74:K90" si="18">+IF(OR(ISBLANK(B74),ISBLANK(D74),ISBLANK(D74),B74&gt;D74),"",IF(AND(YEAR(B74)=YEAR(D74), MONTH(B74)=MONTH(D74),NOT(AND(DAY(B74)=1,D74=DATE(YEAR(D74),MONTH(D74+1),DAY(0))))),DATEDIF(B74,D74,"D")+1, MOD(DATEDIF(B74,IF(DAY(B74)=1,B74,DATE(YEAR(B74),MONTH(B74)+1,1)),"D") + DATEDIF(IF(D74=DATE(YEAR(D74),MONTH(D74)+1,DAY(0)),D74,DATE(YEAR(D74), MONTH(D74),0)),D74,"D"),30)))</f>
        <v/>
      </c>
      <c r="L74" s="271"/>
      <c r="M74" s="270"/>
      <c r="N74" s="272"/>
      <c r="O74" s="273"/>
      <c r="P74" s="273"/>
      <c r="Q74" s="273"/>
      <c r="R74" s="273"/>
      <c r="S74" s="273"/>
      <c r="T74" s="273"/>
      <c r="U74" s="273"/>
      <c r="V74" s="273"/>
      <c r="W74" s="273"/>
      <c r="X74" s="274"/>
      <c r="Z74" s="133" t="str">
        <f t="shared" si="11"/>
        <v/>
      </c>
      <c r="AA74" s="133" t="str">
        <f t="shared" si="12"/>
        <v/>
      </c>
      <c r="AB74" s="141">
        <f t="shared" ref="AB74:AB86" si="19">IF(Z74="",0,+IF(OR(ISBLANK(Z74),ISBLANK(AA74),Z74&gt;AA74),"",IF(AND(YEAR(Z74)=YEAR(AA74),MONTH(Z74)=MONTH(AA74)),0,FLOOR((IF(IF(DAY(Z74)=1,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MONTH(AA74),0)),AA74,"D"))/30,1))/12,1))))</f>
        <v>0</v>
      </c>
      <c r="AC74" s="142">
        <f t="shared" si="13"/>
        <v>0</v>
      </c>
      <c r="AD74" s="138">
        <f t="shared" si="14"/>
        <v>0</v>
      </c>
      <c r="AE74" s="96"/>
      <c r="AF74" s="133" t="str">
        <f t="shared" ref="AF74" si="20">IF($B89="","",+IF(AND(YEAR($B89)&lt;2013,YEAR($D89)&lt;2013),"",IF(AND(YEAR($B89)&lt;2013,YEAR($D89)&gt;2012),$AF$70,IF(AND(YEAR($B89)&gt;2012,YEAR($D89)&gt;2012),$B89,""))))</f>
        <v/>
      </c>
      <c r="AG74" s="133" t="str">
        <f t="shared" ref="AG74" si="21">IF($D89="","",+IF(YEAR($D89)&lt;2013,"",$D89))</f>
        <v/>
      </c>
      <c r="AH74" s="141">
        <f t="shared" si="15"/>
        <v>0</v>
      </c>
      <c r="AI74" s="142">
        <f t="shared" si="16"/>
        <v>0</v>
      </c>
    </row>
    <row r="75" spans="1:35">
      <c r="B75" s="266"/>
      <c r="C75" s="267"/>
      <c r="D75" s="305"/>
      <c r="E75" s="306"/>
      <c r="F75" s="306"/>
      <c r="G75" s="307"/>
      <c r="H75" s="269" t="str">
        <f>+IF(OR(ISBLANK(B75),ISBLANK(D75),B75&gt;D75),"",IF(AND(YEAR(B75)=YEAR(D75),MONTH(B75)=MONTH(D75)),0,FLOOR((IF(IF(DAY(B75)=1, B75,DATE(YEAR(B75),MONTH(B75)+1,1))&lt;IF(D75= DATE(YEAR(D75),MONTH(D75)+1,DAY(0)), D75, DATE(YEAR(D75), MONTH(D75),1)),DATEDIF(IF(DAY(B75)=1, B75,DATE(YEAR(B75),MONTH(B75)+1,1)),IF(D75= DATE(YEAR(D75),MONTH(D75)+1,DAY(0)), D75+1, DATE(YEAR(D75), MONTH(D75),1)),"M"),0) + FLOOR((DATEDIF(B75,IF(DAY(B75)=1,B75,DATE(YEAR(B75),MONTH(B75)+1,1)),"D") + DATEDIF(IF(D75=DATE(YEAR(D75),MONTH(D75)+1,DAY(0)),D75,DATE(YEAR(D75), MONTH(D75),0)),D75,"D"))/30,1))/12,1)))</f>
        <v/>
      </c>
      <c r="I75" s="270"/>
      <c r="J75" s="33" t="str">
        <f t="shared" si="17"/>
        <v/>
      </c>
      <c r="K75" s="269" t="str">
        <f t="shared" si="18"/>
        <v/>
      </c>
      <c r="L75" s="271"/>
      <c r="M75" s="270"/>
      <c r="N75" s="272"/>
      <c r="O75" s="273"/>
      <c r="P75" s="273"/>
      <c r="Q75" s="273"/>
      <c r="R75" s="273"/>
      <c r="S75" s="273"/>
      <c r="T75" s="273"/>
      <c r="U75" s="273"/>
      <c r="V75" s="273"/>
      <c r="W75" s="273"/>
      <c r="X75" s="274"/>
      <c r="Z75" s="133" t="str">
        <f t="shared" si="11"/>
        <v/>
      </c>
      <c r="AA75" s="133" t="str">
        <f t="shared" si="12"/>
        <v/>
      </c>
      <c r="AB75" s="141">
        <f t="shared" si="19"/>
        <v>0</v>
      </c>
      <c r="AC75" s="142">
        <f t="shared" si="13"/>
        <v>0</v>
      </c>
      <c r="AD75" s="138">
        <f t="shared" si="14"/>
        <v>0</v>
      </c>
      <c r="AE75" s="96"/>
      <c r="AF75" s="133" t="str">
        <f>IF($B89="","",+IF(AND(YEAR($B89)&lt;2013,YEAR($D89)&lt;2013),"",IF(AND(YEAR($B89)&lt;2013,YEAR($D89)&gt;2012),$AF$70,IF(AND(YEAR($B89)&gt;2012,YEAR($D89)&gt;2012),$B89,""))))</f>
        <v/>
      </c>
      <c r="AG75" s="133" t="str">
        <f>IF($D89="","",+IF(YEAR($D89)&lt;2013,"",$D89))</f>
        <v/>
      </c>
      <c r="AH75" s="141">
        <f t="shared" si="15"/>
        <v>0</v>
      </c>
      <c r="AI75" s="142">
        <f t="shared" si="16"/>
        <v>0</v>
      </c>
    </row>
    <row r="76" spans="1:35" ht="15.75" thickBot="1">
      <c r="B76" s="266"/>
      <c r="C76" s="267"/>
      <c r="D76" s="305"/>
      <c r="E76" s="306"/>
      <c r="F76" s="306"/>
      <c r="G76" s="307"/>
      <c r="H76" s="269" t="str">
        <f t="shared" ref="H76:H90" si="22">+IF(OR(ISBLANK(B76),ISBLANK(D76),B76&gt;D76),"",IF(AND(YEAR(B76)=YEAR(D76),MONTH(B76)=MONTH(D76)),0,FLOOR((IF(IF(DAY(B76)=1,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MONTH(D76),0)),D76,"D"))/30,1))/12,1)))</f>
        <v/>
      </c>
      <c r="I76" s="270"/>
      <c r="J76" s="33" t="str">
        <f t="shared" si="17"/>
        <v/>
      </c>
      <c r="K76" s="269" t="str">
        <f t="shared" si="18"/>
        <v/>
      </c>
      <c r="L76" s="271"/>
      <c r="M76" s="270"/>
      <c r="N76" s="272"/>
      <c r="O76" s="273"/>
      <c r="P76" s="273"/>
      <c r="Q76" s="273"/>
      <c r="R76" s="273"/>
      <c r="S76" s="273"/>
      <c r="T76" s="273"/>
      <c r="U76" s="273"/>
      <c r="V76" s="273"/>
      <c r="W76" s="273"/>
      <c r="X76" s="274"/>
      <c r="Z76" s="133" t="str">
        <f t="shared" si="11"/>
        <v/>
      </c>
      <c r="AA76" s="133" t="str">
        <f t="shared" si="12"/>
        <v/>
      </c>
      <c r="AB76" s="141">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42">
        <f t="shared" si="13"/>
        <v>0</v>
      </c>
      <c r="AD76" s="138">
        <f t="shared" si="14"/>
        <v>0</v>
      </c>
      <c r="AE76" s="96"/>
      <c r="AF76" s="133" t="str">
        <f>IF($B90="","",+IF(AND(YEAR($B90)&lt;2013,YEAR($D90)&lt;2013),"",IF(AND(YEAR($B90)&lt;2013,YEAR($D90)&gt;2012),$AF$70,IF(AND(YEAR($B90)&gt;2012,YEAR($D90)&gt;2012),$B90,""))))</f>
        <v/>
      </c>
      <c r="AG76" s="133" t="str">
        <f>IF($D$90="","",+IF(YEAR($D$90)&gt;2012,$D$30,$D$90))</f>
        <v/>
      </c>
      <c r="AH76" s="141">
        <f t="shared" si="15"/>
        <v>0</v>
      </c>
      <c r="AI76" s="142">
        <f t="shared" si="16"/>
        <v>0</v>
      </c>
    </row>
    <row r="77" spans="1:35" ht="15.75" thickBot="1">
      <c r="B77" s="266"/>
      <c r="C77" s="267"/>
      <c r="D77" s="305"/>
      <c r="E77" s="306"/>
      <c r="F77" s="306"/>
      <c r="G77" s="307"/>
      <c r="H77" s="269" t="str">
        <f t="shared" si="22"/>
        <v/>
      </c>
      <c r="I77" s="270"/>
      <c r="J77" s="33" t="str">
        <f t="shared" si="17"/>
        <v/>
      </c>
      <c r="K77" s="269" t="str">
        <f t="shared" si="18"/>
        <v/>
      </c>
      <c r="L77" s="271"/>
      <c r="M77" s="270"/>
      <c r="N77" s="272"/>
      <c r="O77" s="273"/>
      <c r="P77" s="273"/>
      <c r="Q77" s="273"/>
      <c r="R77" s="273"/>
      <c r="S77" s="273"/>
      <c r="T77" s="273"/>
      <c r="U77" s="273"/>
      <c r="V77" s="273"/>
      <c r="W77" s="273"/>
      <c r="X77" s="274"/>
      <c r="Z77" s="133" t="str">
        <f t="shared" si="11"/>
        <v/>
      </c>
      <c r="AA77" s="133" t="str">
        <f t="shared" si="12"/>
        <v/>
      </c>
      <c r="AB77" s="141">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42">
        <f t="shared" si="13"/>
        <v>0</v>
      </c>
      <c r="AD77" s="138">
        <f t="shared" si="14"/>
        <v>0</v>
      </c>
      <c r="AE77" s="96"/>
      <c r="AF77" s="133" t="str">
        <f t="shared" ref="AF77" si="23">IF($B91="","",+IF(AND(YEAR($B91)&lt;2013,YEAR($D91)&lt;2013),"",IF(AND(YEAR($B91)&lt;2013,YEAR($D91)&gt;2012),$AF$70,IF(AND(YEAR($B91)&gt;2012,YEAR($D91)&gt;2012),$B91,""))))</f>
        <v/>
      </c>
      <c r="AG77" s="133" t="str">
        <f t="shared" ref="AG77" si="24">IF($D$90="","",+IF(YEAR($D$90)&gt;2012,$D$30,$D$90))</f>
        <v/>
      </c>
      <c r="AH77" s="144" t="e">
        <f>SUM(AH71:AH76) + FLOOR((SUM(AI71:AI76) + FLOOR(SUM(#REF!)/30,1))/12,1)</f>
        <v>#REF!</v>
      </c>
      <c r="AI77" s="145">
        <f>MOD((SUM(AI71:AI76) + FLOOR(SUM(AH71:AH76)/30,1)),12)</f>
        <v>0</v>
      </c>
    </row>
    <row r="78" spans="1:35">
      <c r="B78" s="266"/>
      <c r="C78" s="267"/>
      <c r="D78" s="305"/>
      <c r="E78" s="306"/>
      <c r="F78" s="306"/>
      <c r="G78" s="307"/>
      <c r="H78" s="269" t="str">
        <f t="shared" si="22"/>
        <v/>
      </c>
      <c r="I78" s="270"/>
      <c r="J78" s="33" t="str">
        <f t="shared" si="17"/>
        <v/>
      </c>
      <c r="K78" s="269" t="str">
        <f t="shared" si="18"/>
        <v/>
      </c>
      <c r="L78" s="271"/>
      <c r="M78" s="270"/>
      <c r="N78" s="272"/>
      <c r="O78" s="273"/>
      <c r="P78" s="273"/>
      <c r="Q78" s="273"/>
      <c r="R78" s="273"/>
      <c r="S78" s="273"/>
      <c r="T78" s="273"/>
      <c r="U78" s="273"/>
      <c r="V78" s="273"/>
      <c r="W78" s="273"/>
      <c r="X78" s="274"/>
      <c r="Z78" s="133" t="str">
        <f t="shared" si="11"/>
        <v/>
      </c>
      <c r="AA78" s="133" t="str">
        <f t="shared" si="12"/>
        <v/>
      </c>
      <c r="AB78" s="141">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42">
        <f t="shared" si="13"/>
        <v>0</v>
      </c>
      <c r="AD78" s="138">
        <f t="shared" si="14"/>
        <v>0</v>
      </c>
      <c r="AE78" s="96"/>
      <c r="AF78" s="96"/>
      <c r="AG78" s="96"/>
      <c r="AH78" s="96"/>
      <c r="AI78" s="96"/>
    </row>
    <row r="79" spans="1:35">
      <c r="B79" s="266"/>
      <c r="C79" s="267"/>
      <c r="D79" s="305"/>
      <c r="E79" s="306"/>
      <c r="F79" s="306"/>
      <c r="G79" s="307"/>
      <c r="H79" s="269" t="str">
        <f t="shared" si="22"/>
        <v/>
      </c>
      <c r="I79" s="270"/>
      <c r="J79" s="33" t="str">
        <f t="shared" si="17"/>
        <v/>
      </c>
      <c r="K79" s="269" t="str">
        <f t="shared" si="18"/>
        <v/>
      </c>
      <c r="L79" s="271"/>
      <c r="M79" s="270"/>
      <c r="N79" s="272"/>
      <c r="O79" s="273"/>
      <c r="P79" s="273"/>
      <c r="Q79" s="273"/>
      <c r="R79" s="273"/>
      <c r="S79" s="273"/>
      <c r="T79" s="273"/>
      <c r="U79" s="273"/>
      <c r="V79" s="273"/>
      <c r="W79" s="273"/>
      <c r="X79" s="274"/>
      <c r="Z79" s="133" t="str">
        <f t="shared" si="11"/>
        <v/>
      </c>
      <c r="AA79" s="133" t="str">
        <f t="shared" si="12"/>
        <v/>
      </c>
      <c r="AB79" s="141">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42">
        <f t="shared" si="13"/>
        <v>0</v>
      </c>
      <c r="AD79" s="138">
        <f t="shared" si="14"/>
        <v>0</v>
      </c>
      <c r="AE79" s="96"/>
      <c r="AF79" s="96"/>
      <c r="AG79" s="96"/>
      <c r="AH79" s="96"/>
      <c r="AI79" s="96"/>
    </row>
    <row r="80" spans="1:35">
      <c r="B80" s="266"/>
      <c r="C80" s="267"/>
      <c r="D80" s="305"/>
      <c r="E80" s="306"/>
      <c r="F80" s="306"/>
      <c r="G80" s="307"/>
      <c r="H80" s="269" t="str">
        <f t="shared" si="22"/>
        <v/>
      </c>
      <c r="I80" s="270"/>
      <c r="J80" s="33" t="str">
        <f t="shared" si="17"/>
        <v/>
      </c>
      <c r="K80" s="269" t="str">
        <f t="shared" si="18"/>
        <v/>
      </c>
      <c r="L80" s="271"/>
      <c r="M80" s="270"/>
      <c r="N80" s="272"/>
      <c r="O80" s="273"/>
      <c r="P80" s="273"/>
      <c r="Q80" s="273"/>
      <c r="R80" s="273"/>
      <c r="S80" s="273"/>
      <c r="T80" s="273"/>
      <c r="U80" s="273"/>
      <c r="V80" s="273"/>
      <c r="W80" s="273"/>
      <c r="X80" s="274"/>
      <c r="Z80" s="133" t="str">
        <f t="shared" si="11"/>
        <v/>
      </c>
      <c r="AA80" s="133" t="str">
        <f t="shared" si="12"/>
        <v/>
      </c>
      <c r="AB80" s="141">
        <f>IF(Z80="",0,+IF(OR(ISBLANK(Z80),ISBLANK(AA80),Z80&gt;AA80),"",IF(AND(YEAR(Z80)=YEAR(AA80),MONTH(Z80)=MONTH(AA80)),0,FLOOR((IF(IF(DAY(Z80)=1, Z80,DATE(YEAR(Z80),MONTH(Z80)+1,1))&lt;IF(AA80= DATE(YEAR(AA80),MONTH(AA80)+1,DAY(0)), AA80, DATE(YEAR(AA80), MONTH(AA80),1)),DATEDIF(IF(DAY(Z80)=1, Z80,DATE(YEAR(Z80),MONTH(Z80)+1,1)),IF(AA80= DATE(YEAR(AA80),MONTH(AA80)+1,DAY(0)), AA80+1, DATE(YEAR(AA80), MONTH(AA80),1)),"M"),0) + FLOOR((DATEDIF(Z80,IF(DAY(Z80)=1,Z80,DATE(YEAR(Z80),MONTH(Z80)+1,1)),"D") + DATEDIF(IF(AA80=DATE(YEAR(AA80),MONTH(AA80)+1,DAY(0)),AA80,DATE(YEAR(AA80), MONTH(AA80),0)),AA80,"D"))/30,1))/12,1))))</f>
        <v>0</v>
      </c>
      <c r="AC80" s="142">
        <f t="shared" si="13"/>
        <v>0</v>
      </c>
      <c r="AD80" s="138">
        <f t="shared" si="14"/>
        <v>0</v>
      </c>
      <c r="AE80" s="96"/>
      <c r="AF80" s="96"/>
      <c r="AG80" s="96"/>
      <c r="AH80" s="96"/>
      <c r="AI80" s="96"/>
    </row>
    <row r="81" spans="1:35">
      <c r="B81" s="266"/>
      <c r="C81" s="267"/>
      <c r="D81" s="305"/>
      <c r="E81" s="306"/>
      <c r="F81" s="306"/>
      <c r="G81" s="307"/>
      <c r="H81" s="269" t="str">
        <f t="shared" si="22"/>
        <v/>
      </c>
      <c r="I81" s="270"/>
      <c r="J81" s="33" t="str">
        <f t="shared" si="17"/>
        <v/>
      </c>
      <c r="K81" s="269" t="str">
        <f t="shared" si="18"/>
        <v/>
      </c>
      <c r="L81" s="271"/>
      <c r="M81" s="270"/>
      <c r="N81" s="272"/>
      <c r="O81" s="273"/>
      <c r="P81" s="273"/>
      <c r="Q81" s="273"/>
      <c r="R81" s="273"/>
      <c r="S81" s="273"/>
      <c r="T81" s="273"/>
      <c r="U81" s="273"/>
      <c r="V81" s="273"/>
      <c r="W81" s="273"/>
      <c r="X81" s="274"/>
      <c r="Z81" s="133" t="str">
        <f t="shared" si="11"/>
        <v/>
      </c>
      <c r="AA81" s="133" t="str">
        <f t="shared" si="12"/>
        <v/>
      </c>
      <c r="AB81" s="141">
        <f t="shared" si="19"/>
        <v>0</v>
      </c>
      <c r="AC81" s="142">
        <f t="shared" si="13"/>
        <v>0</v>
      </c>
      <c r="AD81" s="138">
        <f t="shared" si="14"/>
        <v>0</v>
      </c>
      <c r="AE81" s="96"/>
      <c r="AF81" s="96"/>
      <c r="AG81" s="96"/>
      <c r="AH81" s="96"/>
      <c r="AI81" s="96"/>
    </row>
    <row r="82" spans="1:35">
      <c r="B82" s="266"/>
      <c r="C82" s="267"/>
      <c r="D82" s="305"/>
      <c r="E82" s="306"/>
      <c r="F82" s="306"/>
      <c r="G82" s="307"/>
      <c r="H82" s="269" t="str">
        <f t="shared" si="22"/>
        <v/>
      </c>
      <c r="I82" s="270"/>
      <c r="J82" s="33" t="str">
        <f t="shared" si="17"/>
        <v/>
      </c>
      <c r="K82" s="269" t="str">
        <f t="shared" si="18"/>
        <v/>
      </c>
      <c r="L82" s="271"/>
      <c r="M82" s="270"/>
      <c r="N82" s="272"/>
      <c r="O82" s="273"/>
      <c r="P82" s="273"/>
      <c r="Q82" s="273"/>
      <c r="R82" s="273"/>
      <c r="S82" s="273"/>
      <c r="T82" s="273"/>
      <c r="U82" s="273"/>
      <c r="V82" s="273"/>
      <c r="W82" s="273"/>
      <c r="X82" s="274"/>
      <c r="Z82" s="133" t="str">
        <f t="shared" si="11"/>
        <v/>
      </c>
      <c r="AA82" s="133" t="str">
        <f t="shared" si="12"/>
        <v/>
      </c>
      <c r="AB82" s="141">
        <f t="shared" si="19"/>
        <v>0</v>
      </c>
      <c r="AC82" s="142">
        <f t="shared" si="13"/>
        <v>0</v>
      </c>
      <c r="AD82" s="138">
        <f t="shared" si="14"/>
        <v>0</v>
      </c>
      <c r="AE82" s="96"/>
      <c r="AF82" s="96"/>
      <c r="AG82" s="96"/>
      <c r="AH82" s="96"/>
      <c r="AI82" s="96"/>
    </row>
    <row r="83" spans="1:35" ht="13.5" customHeight="1">
      <c r="B83" s="266"/>
      <c r="C83" s="267"/>
      <c r="D83" s="305"/>
      <c r="E83" s="306"/>
      <c r="F83" s="306"/>
      <c r="G83" s="307"/>
      <c r="H83" s="269" t="str">
        <f t="shared" si="22"/>
        <v/>
      </c>
      <c r="I83" s="270"/>
      <c r="J83" s="33" t="str">
        <f>+IF(OR(ISBLANK(B83),ISBLANK(D83),ISBLANK(D83),B83&gt;D83),"",IF(AND(YEAR(B83)=YEAR(D83), MONTH(B83)=MONTH(D83),NOT(AND(DAY(B83)=1,D83=DATE(YEAR(D83),MONTH(D83+1),DAY(0))))),0,MOD(IF(IF(DAY(B83)=1, B83,DATE(YEAR(B83),MONTH(B83)+1,1))&lt;IF(D83= DATE(YEAR(D83),MONTH(D83)+1,DAY(0)), D83, DATE(YEAR(D83), MONTH(D83),1)),DATEDIF(IF(DAY(B83)=1, B83,DATE(YEAR(B83),MONTH(B83)+1,1)),IF(D83= DATE(YEAR(D83),MONTH(D83)+1,DAY(0)), D83+1, DATE(YEAR(D83), MONTH(D83),1)),"M"),0) + FLOOR((DATEDIF(B83,IF(DAY(B83)=1,B83,DATE(YEAR(B83),MONTH(B83)+1,1)),"D") + DATEDIF(IF(D83=DATE(YEAR(D83),MONTH(D83)+1,DAY(0)),D83,DATE(YEAR(D83), MONTH(D83),0)),D83,"D"))/30,1),12)))</f>
        <v/>
      </c>
      <c r="K83" s="269" t="str">
        <f t="shared" si="18"/>
        <v/>
      </c>
      <c r="L83" s="271"/>
      <c r="M83" s="270"/>
      <c r="N83" s="272"/>
      <c r="O83" s="273"/>
      <c r="P83" s="273"/>
      <c r="Q83" s="273"/>
      <c r="R83" s="273"/>
      <c r="S83" s="273"/>
      <c r="T83" s="273"/>
      <c r="U83" s="273"/>
      <c r="V83" s="273"/>
      <c r="W83" s="273"/>
      <c r="X83" s="274"/>
      <c r="Z83" s="133" t="str">
        <f>IF($B$88="","",+IF(AND(YEAR($B$88)&lt;2013,YEAR($D$88)&lt;2013),$B$88,IF(AND(YEAR($B$88)&lt;2013,YEAR($D$88)&gt;2012),$B$88,IF(AND(YEAR($B$88)&gt;2012,YEAR($D$88)&gt;2012),""))))</f>
        <v/>
      </c>
      <c r="AA83" s="133" t="str">
        <f>IF(OR($D$88="",AND(YEAR($B$88)&gt;2012,YEAR($D$88)&gt;2012)),"",+IF(YEAR($D$88)&lt;2013,$D$88,IF(AND(YEAR($B$88)&lt;2013,YEAR($D$88)&gt;2012),$AA$70)))</f>
        <v/>
      </c>
      <c r="AB83" s="141">
        <f t="shared" si="19"/>
        <v>0</v>
      </c>
      <c r="AC83" s="142">
        <f t="shared" si="13"/>
        <v>0</v>
      </c>
      <c r="AD83" s="138">
        <f t="shared" si="14"/>
        <v>0</v>
      </c>
      <c r="AE83" s="96"/>
      <c r="AF83" s="96"/>
      <c r="AG83" s="96"/>
      <c r="AH83" s="96"/>
      <c r="AI83" s="96"/>
    </row>
    <row r="84" spans="1:35">
      <c r="B84" s="266"/>
      <c r="C84" s="267"/>
      <c r="D84" s="305"/>
      <c r="E84" s="306"/>
      <c r="F84" s="306"/>
      <c r="G84" s="307"/>
      <c r="H84" s="269" t="str">
        <f t="shared" si="22"/>
        <v/>
      </c>
      <c r="I84" s="270"/>
      <c r="J84" s="33" t="str">
        <f t="shared" si="17"/>
        <v/>
      </c>
      <c r="K84" s="269" t="str">
        <f t="shared" si="18"/>
        <v/>
      </c>
      <c r="L84" s="271"/>
      <c r="M84" s="270"/>
      <c r="N84" s="272"/>
      <c r="O84" s="273"/>
      <c r="P84" s="273"/>
      <c r="Q84" s="273"/>
      <c r="R84" s="273"/>
      <c r="S84" s="273"/>
      <c r="T84" s="273"/>
      <c r="U84" s="273"/>
      <c r="V84" s="273"/>
      <c r="W84" s="273"/>
      <c r="X84" s="274"/>
      <c r="Z84" s="133" t="str">
        <f>IF($B$89="","",+IF(AND(YEAR($B$89)&lt;2013,YEAR($D$89)&lt;2013),$B$89,IF(AND(YEAR($B$89)&lt;2013,YEAR($D$89)&gt;2012),$B$89,IF(AND(YEAR($B$89)&gt;2012,YEAR($D$89)&gt;2012),""))))</f>
        <v/>
      </c>
      <c r="AA84" s="133" t="str">
        <f>IF(OR($D$89="",AND(YEAR($B$89)&gt;2012,YEAR($D$89)&gt;2012)),"",+IF(YEAR($D$89)&lt;2013,$D$89,IF(AND(YEAR($B$89)&lt;2013,YEAR($D$89)&gt;2012),$AA$70)))</f>
        <v/>
      </c>
      <c r="AB84" s="141">
        <f t="shared" si="19"/>
        <v>0</v>
      </c>
      <c r="AC84" s="142">
        <f t="shared" si="13"/>
        <v>0</v>
      </c>
      <c r="AD84" s="138">
        <f t="shared" si="14"/>
        <v>0</v>
      </c>
      <c r="AE84" s="96"/>
      <c r="AF84" s="96"/>
      <c r="AG84" s="96"/>
      <c r="AH84" s="96"/>
      <c r="AI84" s="96"/>
    </row>
    <row r="85" spans="1:35">
      <c r="B85" s="266"/>
      <c r="C85" s="267"/>
      <c r="D85" s="305"/>
      <c r="E85" s="306"/>
      <c r="F85" s="306"/>
      <c r="G85" s="307"/>
      <c r="H85" s="269" t="str">
        <f t="shared" si="22"/>
        <v/>
      </c>
      <c r="I85" s="270"/>
      <c r="J85" s="33" t="str">
        <f t="shared" si="17"/>
        <v/>
      </c>
      <c r="K85" s="269" t="str">
        <f t="shared" si="18"/>
        <v/>
      </c>
      <c r="L85" s="271"/>
      <c r="M85" s="270"/>
      <c r="N85" s="272"/>
      <c r="O85" s="273"/>
      <c r="P85" s="273"/>
      <c r="Q85" s="273"/>
      <c r="R85" s="273"/>
      <c r="S85" s="273"/>
      <c r="T85" s="273"/>
      <c r="U85" s="273"/>
      <c r="V85" s="273"/>
      <c r="W85" s="273"/>
      <c r="X85" s="274"/>
      <c r="Z85" s="133" t="str">
        <f t="shared" ref="Z85" si="25">IF($B$89="","",+IF(AND(YEAR($B$89)&lt;2013,YEAR($D$89)&lt;2013),$B$89,IF(AND(YEAR($B$89)&lt;2013,YEAR($D$89)&gt;2012),$B$89,IF(AND(YEAR($B$89)&gt;2012,YEAR($D$89)&gt;2012),""))))</f>
        <v/>
      </c>
      <c r="AA85" s="133" t="str">
        <f t="shared" ref="AA85" si="26">IF(OR($D$89="",AND(YEAR($B$89)&gt;2012,YEAR($D$89)&gt;2012)),"",+IF(YEAR($D$89)&lt;2013,$D$89,IF(AND(YEAR($B$89)&lt;2013,YEAR($D$89)&gt;2012),$AA$70)))</f>
        <v/>
      </c>
      <c r="AB85" s="141">
        <f t="shared" si="19"/>
        <v>0</v>
      </c>
      <c r="AC85" s="142">
        <f t="shared" si="13"/>
        <v>0</v>
      </c>
      <c r="AD85" s="138">
        <f t="shared" si="14"/>
        <v>0</v>
      </c>
      <c r="AE85" s="96"/>
      <c r="AF85" s="96"/>
      <c r="AG85" s="96"/>
      <c r="AH85" s="96"/>
      <c r="AI85" s="96"/>
    </row>
    <row r="86" spans="1:35">
      <c r="B86" s="266"/>
      <c r="C86" s="267"/>
      <c r="D86" s="305"/>
      <c r="E86" s="306"/>
      <c r="F86" s="306"/>
      <c r="G86" s="307"/>
      <c r="H86" s="269" t="str">
        <f t="shared" si="22"/>
        <v/>
      </c>
      <c r="I86" s="270"/>
      <c r="J86" s="33" t="str">
        <f t="shared" si="17"/>
        <v/>
      </c>
      <c r="K86" s="269" t="str">
        <f t="shared" si="18"/>
        <v/>
      </c>
      <c r="L86" s="271"/>
      <c r="M86" s="270"/>
      <c r="N86" s="272"/>
      <c r="O86" s="273"/>
      <c r="P86" s="273"/>
      <c r="Q86" s="273"/>
      <c r="R86" s="273"/>
      <c r="S86" s="273"/>
      <c r="T86" s="273"/>
      <c r="U86" s="273"/>
      <c r="V86" s="273"/>
      <c r="W86" s="273"/>
      <c r="X86" s="274"/>
      <c r="Z86" s="133" t="str">
        <f>IF($B$90="","",+IF(AND(YEAR($B$90)&lt;2013,YEAR($D$90)&lt;2013),$B$90,IF(AND(YEAR($B$90)&lt;2013,YEAR($D$90)&gt;2012),$B$90,IF(AND(YEAR($B$90)&gt;2012,YEAR($D$90)&gt;2012),""))))</f>
        <v/>
      </c>
      <c r="AA86" s="133" t="str">
        <f>IF(OR($D$90="",AND(YEAR($B$90)&gt;2012,YEAR($D$90)&gt;2012)),"",+IF(YEAR($D$90)&lt;2013,$D$90,IF(AND(YEAR($B$90)&lt;2013,YEAR($D$90)&gt;2012),$AA$70)))</f>
        <v/>
      </c>
      <c r="AB86" s="141">
        <f t="shared" si="19"/>
        <v>0</v>
      </c>
      <c r="AC86" s="142">
        <f t="shared" si="13"/>
        <v>0</v>
      </c>
      <c r="AD86" s="138">
        <f t="shared" si="14"/>
        <v>0</v>
      </c>
      <c r="AE86" s="96"/>
      <c r="AF86" s="96"/>
      <c r="AG86" s="96"/>
      <c r="AH86" s="96"/>
      <c r="AI86" s="96"/>
    </row>
    <row r="87" spans="1:35">
      <c r="B87" s="266"/>
      <c r="C87" s="267"/>
      <c r="D87" s="305"/>
      <c r="E87" s="306"/>
      <c r="F87" s="306"/>
      <c r="G87" s="307"/>
      <c r="H87" s="269" t="str">
        <f t="shared" si="22"/>
        <v/>
      </c>
      <c r="I87" s="270"/>
      <c r="J87" s="33" t="str">
        <f t="shared" si="17"/>
        <v/>
      </c>
      <c r="K87" s="269" t="str">
        <f t="shared" si="18"/>
        <v/>
      </c>
      <c r="L87" s="271"/>
      <c r="M87" s="270"/>
      <c r="N87" s="272"/>
      <c r="O87" s="273"/>
      <c r="P87" s="273"/>
      <c r="Q87" s="273"/>
      <c r="R87" s="273"/>
      <c r="S87" s="273"/>
      <c r="T87" s="273"/>
      <c r="U87" s="273"/>
      <c r="V87" s="273"/>
      <c r="W87" s="273"/>
      <c r="X87" s="274"/>
      <c r="Z87" s="133" t="str">
        <f>IF($B$87="","",+IF(AND(YEAR($B$87)&lt;2013,YEAR($D$87)&lt;2013),$B$87,IF(AND(YEAR($B$87)&lt;2013,YEAR($D$87)&gt;2012),$B$87,IF(AND(YEAR($B$87)&gt;2012,YEAR($D$87)&gt;2012),""))))</f>
        <v/>
      </c>
      <c r="AA87" s="133" t="str">
        <f>IF(OR($D$87="",AND(YEAR($B$87)&gt;2012,YEAR($D$87)&gt;2012)),"",+IF(YEAR($D$87)&lt;2013,$D$87,IF(AND(YEAR($B$87)&lt;2013,YEAR($D$87)&gt;2012),$AA$70)))</f>
        <v/>
      </c>
      <c r="AB87" s="141">
        <f>IF(Z87="",0,+IF(OR(ISBLANK(Z87),ISBLANK(AA87),Z87&gt;AA87),"",IF(AND(YEAR(Z87)=YEAR(AA87),MONTH(Z87)=MONTH(AA87)),0,FLOOR((IF(IF(DAY(Z87)=1,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MONTH(AA87),0)),AA87,"D"))/30,1))/12,1))))</f>
        <v>0</v>
      </c>
      <c r="AC87" s="142">
        <f>IF(Z87="",0,+IF(OR(ISBLANK(Z87),ISBLANK(AA87),ISBLANK(AA87),Z87&gt;AA87),"",IF(AND(YEAR(Z87)=YEAR(AA87), MONTH(Z87)=MONTH(AA87),NOT(AND(DAY(Z87)=1,AA87=DATE(YEAR(AA87),MONTH(AA87+1),DAY(0))))),0,MOD(IF(IF(DAY(Z87)=1,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f>
        <v>0</v>
      </c>
      <c r="AD87" s="138">
        <f>IF(Z87="",0,+IF(OR(ISBLANK(Z87),ISBLANK(AA87),ISBLANK(AA87),Z87&gt;AA87),"",IF(AND(YEAR(Z87)=YEAR(AA87), MONTH(Z87)=MONTH(AA87),NOT(AND(DAY(Z87)=1,AA87=DATE(YEAR(AA87),MONTH(AA87+1),DAY(0))))),DATEDIF(Z87,AA87,"D")+1, MOD(DATEDIF(Z87,IF(DAY(Z87)=1,Z87,DATE(YEAR(Z87),MONTH(Z87)+1,1)),"D") + DATEDIF(IF(AA87=DATE(YEAR(AA87),MONTH(AA87)+1,DAY(0)),AA87,DATE(YEAR(AA87), MONTH(AA87),0)),AA87,"D"),30))))</f>
        <v>0</v>
      </c>
      <c r="AE87" s="96"/>
      <c r="AF87" s="96"/>
      <c r="AG87" s="96"/>
      <c r="AH87" s="96"/>
      <c r="AI87" s="96"/>
    </row>
    <row r="88" spans="1:35">
      <c r="B88" s="266"/>
      <c r="C88" s="267"/>
      <c r="D88" s="305"/>
      <c r="E88" s="306"/>
      <c r="F88" s="306"/>
      <c r="G88" s="307"/>
      <c r="H88" s="269" t="str">
        <f>+IF(OR(ISBLANK(B88),ISBLANK(D88),B88&gt;D88),"",IF(AND(YEAR(B88)=YEAR(D88),MONTH(B88)=MONTH(D88)),0,FLOOR((IF(IF(DAY(B88)=1, B88,DATE(YEAR(B88),MONTH(B88)+1,1))&lt;IF(D88= DATE(YEAR(D88),MONTH(D88)+1,DAY(0)), D88, DATE(YEAR(D88), MONTH(D88),1)),DATEDIF(IF(DAY(B88)=1, B88,DATE(YEAR(B88),MONTH(B88)+1,1)),IF(D88= DATE(YEAR(D88),MONTH(D88)+1,DAY(0)), D88+1, DATE(YEAR(D88), MONTH(D88),1)),"M"),0) + FLOOR((DATEDIF(B88,IF(DAY(B88)=1,B88,DATE(YEAR(B88),MONTH(B88)+1,1)),"D") + DATEDIF(IF(D88=DATE(YEAR(D88),MONTH(D88)+1,DAY(0)),D88,DATE(YEAR(D88), MONTH(D88),0)),D88,"D"))/30,1))/12,1)))</f>
        <v/>
      </c>
      <c r="I88" s="270"/>
      <c r="J88" s="33" t="str">
        <f t="shared" si="17"/>
        <v/>
      </c>
      <c r="K88" s="269" t="str">
        <f t="shared" si="18"/>
        <v/>
      </c>
      <c r="L88" s="271"/>
      <c r="M88" s="270"/>
      <c r="N88" s="272"/>
      <c r="O88" s="273"/>
      <c r="P88" s="273"/>
      <c r="Q88" s="273"/>
      <c r="R88" s="273"/>
      <c r="S88" s="273"/>
      <c r="T88" s="273"/>
      <c r="U88" s="273"/>
      <c r="V88" s="273"/>
      <c r="W88" s="273"/>
      <c r="X88" s="274"/>
      <c r="Z88" s="133" t="str">
        <f>IF($B$88="","",+IF(AND(YEAR($B$88)&lt;2013,YEAR($D$88)&lt;2013),$B$88,IF(AND(YEAR($B$88)&lt;2013,YEAR($D$88)&gt;2012),$B$88,IF(AND(YEAR($B$88)&gt;2012,YEAR($D$88)&gt;2012),""))))</f>
        <v/>
      </c>
      <c r="AA88" s="133" t="str">
        <f>IF(OR($D$88="",AND(YEAR($B$88)&gt;2012,YEAR($D$88)&gt;2012)),"",+IF(YEAR($D$88)&lt;2013,$D$88,IF(AND(YEAR($B$88)&lt;2013,YEAR($D$88)&gt;2012),$AA$70)))</f>
        <v/>
      </c>
      <c r="AB88" s="141">
        <f t="shared" ref="AB88:AB90" si="27">IF(Z88="",0,+IF(OR(ISBLANK(Z88),ISBLANK(AA88),Z88&gt;AA88),"",IF(AND(YEAR(Z88)=YEAR(AA88),MONTH(Z88)=MONTH(AA88)),0,FLOOR((IF(IF(DAY(Z88)=1,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MONTH(AA88),0)),AA88,"D"))/30,1))/12,1))))</f>
        <v>0</v>
      </c>
      <c r="AC88" s="142">
        <f t="shared" ref="AC88:AC90" si="28">IF(Z88="",0,+IF(OR(ISBLANK(Z88),ISBLANK(AA88),ISBLANK(AA88),Z88&gt;AA88),"",IF(AND(YEAR(Z88)=YEAR(AA88), MONTH(Z88)=MONTH(AA88),NOT(AND(DAY(Z88)=1,AA88=DATE(YEAR(AA88),MONTH(AA88+1),DAY(0))))),0,MOD(IF(IF(DAY(Z88)=1,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f>
        <v>0</v>
      </c>
      <c r="AD88" s="138">
        <f t="shared" ref="AD88:AD90" si="29">IF(Z88="",0,+IF(OR(ISBLANK(Z88),ISBLANK(AA88),ISBLANK(AA88),Z88&gt;AA88),"",IF(AND(YEAR(Z88)=YEAR(AA88), MONTH(Z88)=MONTH(AA88),NOT(AND(DAY(Z88)=1,AA88=DATE(YEAR(AA88),MONTH(AA88+1),DAY(0))))),DATEDIF(Z88,AA88,"D")+1, MOD(DATEDIF(Z88,IF(DAY(Z88)=1,Z88,DATE(YEAR(Z88),MONTH(Z88)+1,1)),"D") + DATEDIF(IF(AA88=DATE(YEAR(AA88),MONTH(AA88)+1,DAY(0)),AA88,DATE(YEAR(AA88), MONTH(AA88),0)),AA88,"D"),30))))</f>
        <v>0</v>
      </c>
      <c r="AE88" s="96"/>
      <c r="AF88" s="96"/>
      <c r="AG88" s="96"/>
      <c r="AH88" s="96"/>
      <c r="AI88" s="96"/>
    </row>
    <row r="89" spans="1:35">
      <c r="B89" s="266"/>
      <c r="C89" s="267"/>
      <c r="D89" s="305"/>
      <c r="E89" s="306"/>
      <c r="F89" s="306"/>
      <c r="G89" s="307"/>
      <c r="H89" s="269" t="str">
        <f>+IF(OR(ISBLANK(B89),ISBLANK(D89),B89&gt;D89),"",IF(AND(YEAR(B89)=YEAR(D89),MONTH(B89)=MONTH(D89)),0,FLOOR((IF(IF(DAY(B89)=1, B89,DATE(YEAR(B89),MONTH(B89)+1,1))&lt;IF(D89= DATE(YEAR(D89),MONTH(D89)+1,DAY(0)), D89, DATE(YEAR(D89), MONTH(D89),1)),DATEDIF(IF(DAY(B89)=1, B89,DATE(YEAR(B89),MONTH(B89)+1,1)),IF(D89= DATE(YEAR(D89),MONTH(D89)+1,DAY(0)), D89+1, DATE(YEAR(D89), MONTH(D89),1)),"M"),0) + FLOOR((DATEDIF(B89,IF(DAY(B89)=1,B89,DATE(YEAR(B89),MONTH(B89)+1,1)),"D") + DATEDIF(IF(D89=DATE(YEAR(D89),MONTH(D89)+1,DAY(0)),D89,DATE(YEAR(D89), MONTH(D89),0)),D89,"D"))/30,1))/12,1)))</f>
        <v/>
      </c>
      <c r="I89" s="270"/>
      <c r="J89" s="33" t="str">
        <f t="shared" si="17"/>
        <v/>
      </c>
      <c r="K89" s="269" t="str">
        <f t="shared" si="18"/>
        <v/>
      </c>
      <c r="L89" s="271"/>
      <c r="M89" s="270"/>
      <c r="N89" s="272"/>
      <c r="O89" s="273"/>
      <c r="P89" s="273"/>
      <c r="Q89" s="273"/>
      <c r="R89" s="273"/>
      <c r="S89" s="273"/>
      <c r="T89" s="273"/>
      <c r="U89" s="273"/>
      <c r="V89" s="273"/>
      <c r="W89" s="273"/>
      <c r="X89" s="274"/>
      <c r="Z89" s="133" t="str">
        <f>IF($B$89="","",+IF(AND(YEAR($B$89)&lt;2013,YEAR($D$89)&lt;2013),$B$89,IF(AND(YEAR($B$89)&lt;2013,YEAR($D$89)&gt;2012),$B$89,IF(AND(YEAR($B$89)&gt;2012,YEAR($D$89)&gt;2012),""))))</f>
        <v/>
      </c>
      <c r="AA89" s="133" t="str">
        <f>IF(OR($D$89="",AND(YEAR($B$89)&gt;2012,YEAR($D$89)&gt;2012)),"",+IF(YEAR($D$89)&lt;2013,$D$89,IF(AND(YEAR($B$89)&lt;2013,YEAR($D$89)&gt;2012),$AA$70)))</f>
        <v/>
      </c>
      <c r="AB89" s="141">
        <f t="shared" si="27"/>
        <v>0</v>
      </c>
      <c r="AC89" s="142">
        <f t="shared" si="28"/>
        <v>0</v>
      </c>
      <c r="AD89" s="138">
        <f t="shared" si="29"/>
        <v>0</v>
      </c>
      <c r="AE89" s="96"/>
      <c r="AF89" s="96"/>
      <c r="AG89" s="96"/>
      <c r="AH89" s="96"/>
      <c r="AI89" s="96"/>
    </row>
    <row r="90" spans="1:35" ht="15.75" thickBot="1">
      <c r="B90" s="294"/>
      <c r="C90" s="295"/>
      <c r="D90" s="305"/>
      <c r="E90" s="306"/>
      <c r="F90" s="306"/>
      <c r="G90" s="307"/>
      <c r="H90" s="314" t="str">
        <f t="shared" si="22"/>
        <v/>
      </c>
      <c r="I90" s="315"/>
      <c r="J90" s="52" t="str">
        <f t="shared" si="17"/>
        <v/>
      </c>
      <c r="K90" s="314" t="str">
        <f t="shared" si="18"/>
        <v/>
      </c>
      <c r="L90" s="316"/>
      <c r="M90" s="315"/>
      <c r="N90" s="302"/>
      <c r="O90" s="303"/>
      <c r="P90" s="303"/>
      <c r="Q90" s="303"/>
      <c r="R90" s="303"/>
      <c r="S90" s="303"/>
      <c r="T90" s="303"/>
      <c r="U90" s="303"/>
      <c r="V90" s="303"/>
      <c r="W90" s="303"/>
      <c r="X90" s="304"/>
      <c r="Z90" s="133" t="str">
        <f>IF($B$89="","",+IF(AND(YEAR($B$89)&lt;2013,YEAR($D$89)&lt;2013),$B$89,IF(AND(YEAR($B$89)&lt;2013,YEAR($D$89)&gt;2012),$B$89,IF(AND(YEAR($B$89)&gt;2012,YEAR($D$89)&gt;2012),""))))</f>
        <v/>
      </c>
      <c r="AA90" s="133" t="str">
        <f>IF(OR($D$89="",AND(YEAR($B$89)&gt;2012,YEAR($D$89)&gt;2012)),"",+IF(YEAR($D$89)&lt;2013,$D$89,IF(AND(YEAR($B$89)&lt;2013,YEAR($D$89)&gt;2012),$AA$70)))</f>
        <v/>
      </c>
      <c r="AB90" s="141">
        <f t="shared" si="27"/>
        <v>0</v>
      </c>
      <c r="AC90" s="142">
        <f t="shared" si="28"/>
        <v>0</v>
      </c>
      <c r="AD90" s="138">
        <f t="shared" si="29"/>
        <v>0</v>
      </c>
      <c r="AE90" s="96"/>
      <c r="AF90" s="96"/>
      <c r="AG90" s="96"/>
      <c r="AH90" s="96"/>
      <c r="AI90" s="96"/>
    </row>
    <row r="91" spans="1:35" ht="15.75" thickBot="1">
      <c r="B91" s="322"/>
      <c r="C91" s="323"/>
      <c r="D91" s="323" t="s">
        <v>70</v>
      </c>
      <c r="E91" s="323"/>
      <c r="F91" s="323"/>
      <c r="G91" s="324"/>
      <c r="H91" s="288">
        <v>0</v>
      </c>
      <c r="I91" s="288"/>
      <c r="J91" s="190">
        <v>0</v>
      </c>
      <c r="K91" s="325">
        <v>5</v>
      </c>
      <c r="L91" s="325"/>
      <c r="M91" s="326"/>
      <c r="N91" s="7"/>
      <c r="O91" s="7"/>
      <c r="P91" s="178"/>
      <c r="Q91" s="178"/>
      <c r="R91" s="7"/>
      <c r="S91" s="7"/>
      <c r="T91" s="7"/>
      <c r="U91" s="178"/>
      <c r="V91" s="178"/>
      <c r="W91" s="178"/>
      <c r="X91" s="92"/>
      <c r="Y91" s="44"/>
      <c r="Z91" s="133" t="str">
        <f t="shared" ref="Z91" si="30">IF($B$89="","",+IF(AND(YEAR($B$89)&lt;2013,YEAR($D$89)&lt;2013),$B$89,IF(AND(YEAR($B$89)&lt;2013,YEAR($D$89)&gt;2012),$B$89,IF(AND(YEAR($B$89)&gt;2012,YEAR($D$89)&gt;2012),""))))</f>
        <v/>
      </c>
      <c r="AA91" s="133" t="str">
        <f t="shared" ref="AA91" si="31">IF(OR($D$89="",AND(YEAR($B$89)&gt;2012,YEAR($D$89)&gt;2012)),"",+IF(YEAR($D$89)&lt;2013,$D$89,IF(AND(YEAR($B$89)&lt;2013,YEAR($D$89)&gt;2012),$AA$70)))</f>
        <v/>
      </c>
      <c r="AB91" s="144">
        <f>SUM(AB71:AB90) + FLOOR((SUM(AC71:AC90) + FLOOR(SUM(AD71:AD90)/30,1))/12,1)</f>
        <v>0</v>
      </c>
      <c r="AC91" s="145">
        <f>MOD((SUM(AC71:AC90) + FLOOR(SUM(AB71:AB90)/30,1)),12)</f>
        <v>0</v>
      </c>
      <c r="AD91" s="146">
        <f>MOD(SUM(AD71:AD90),30)</f>
        <v>3</v>
      </c>
      <c r="AE91" s="96"/>
      <c r="AF91" s="96"/>
      <c r="AG91" s="96"/>
      <c r="AH91" s="96"/>
      <c r="AI91" s="96"/>
    </row>
    <row r="92" spans="1:35" ht="18" customHeight="1">
      <c r="B92" s="7"/>
      <c r="C92" s="7"/>
      <c r="D92" s="7"/>
      <c r="J92" s="7"/>
      <c r="R92" s="7"/>
      <c r="X92" s="92"/>
      <c r="Y92" s="44"/>
      <c r="Z92" s="95"/>
      <c r="AA92" s="95"/>
      <c r="AB92" s="96"/>
      <c r="AC92" s="96"/>
      <c r="AD92" s="96"/>
      <c r="AE92" s="96"/>
      <c r="AF92" s="96"/>
      <c r="AG92" s="96"/>
      <c r="AH92" s="96"/>
      <c r="AI92" s="96"/>
    </row>
    <row r="93" spans="1:35" ht="15.75" customHeight="1">
      <c r="A93" s="72" t="s">
        <v>31</v>
      </c>
      <c r="B93" s="1" t="s">
        <v>71</v>
      </c>
      <c r="U93" s="7"/>
      <c r="V93" s="7"/>
      <c r="W93" s="259" t="s">
        <v>1</v>
      </c>
      <c r="X93" s="260"/>
      <c r="Z93" s="27"/>
      <c r="AA93" s="27"/>
      <c r="AB93" s="19"/>
      <c r="AC93" s="19"/>
      <c r="AD93" s="19"/>
      <c r="AE93" s="19"/>
      <c r="AF93" s="19"/>
      <c r="AG93" s="19"/>
      <c r="AH93" s="19"/>
      <c r="AI93" s="96"/>
    </row>
    <row r="94" spans="1:35" ht="15" customHeight="1">
      <c r="K94" s="7"/>
      <c r="L94" s="7"/>
      <c r="W94" s="327" t="s">
        <v>0</v>
      </c>
      <c r="X94" s="328"/>
      <c r="Z94" s="27"/>
      <c r="AA94" s="27"/>
      <c r="AB94" s="19"/>
      <c r="AC94" s="19"/>
      <c r="AD94" s="19"/>
      <c r="AE94" s="19"/>
      <c r="AF94" s="19"/>
      <c r="AG94" s="19"/>
      <c r="AH94" s="19"/>
      <c r="AI94" s="96"/>
    </row>
    <row r="95" spans="1:35" ht="15.75" customHeight="1">
      <c r="A95" s="30" t="s">
        <v>35</v>
      </c>
      <c r="B95" s="1" t="s">
        <v>217</v>
      </c>
      <c r="L95" s="237" t="s">
        <v>290</v>
      </c>
      <c r="M95" s="237"/>
      <c r="N95" s="237"/>
      <c r="P95" s="185"/>
      <c r="S95" s="7"/>
      <c r="T95" s="7"/>
      <c r="U95" s="178"/>
      <c r="V95" s="178"/>
      <c r="W95" s="338">
        <v>27593</v>
      </c>
      <c r="X95" s="339"/>
      <c r="Z95" s="27"/>
      <c r="AA95" s="27"/>
      <c r="AB95" s="19"/>
      <c r="AC95" s="19"/>
      <c r="AD95" s="19"/>
      <c r="AE95" s="19"/>
      <c r="AF95" s="19"/>
      <c r="AG95" s="19"/>
      <c r="AH95" s="19"/>
      <c r="AI95" s="96"/>
    </row>
    <row r="96" spans="1:35" ht="15.75" customHeight="1">
      <c r="A96" s="30"/>
      <c r="K96" s="225"/>
      <c r="L96" s="225"/>
      <c r="M96" s="225"/>
      <c r="N96" s="225"/>
      <c r="O96" s="225"/>
      <c r="P96" s="225"/>
      <c r="Q96"/>
      <c r="R96"/>
      <c r="S96" s="7"/>
      <c r="T96" s="7"/>
      <c r="U96" s="178"/>
      <c r="V96" s="178"/>
      <c r="W96" s="340"/>
      <c r="X96" s="341"/>
      <c r="Z96" s="27"/>
      <c r="AA96" s="27"/>
      <c r="AB96" s="19"/>
      <c r="AC96" s="19"/>
      <c r="AD96" s="19"/>
      <c r="AE96" s="19"/>
      <c r="AF96" s="19"/>
      <c r="AG96" s="19"/>
      <c r="AH96" s="19"/>
      <c r="AI96" s="96"/>
    </row>
    <row r="97" spans="1:35" ht="15.75" customHeight="1">
      <c r="A97" s="30" t="s">
        <v>181</v>
      </c>
      <c r="B97" s="317" t="s">
        <v>218</v>
      </c>
      <c r="C97" s="317"/>
      <c r="D97" s="317"/>
      <c r="E97" s="317"/>
      <c r="F97" s="317"/>
      <c r="G97" s="317"/>
      <c r="H97" s="317"/>
      <c r="I97" s="318">
        <v>877</v>
      </c>
      <c r="J97" s="318"/>
      <c r="K97" s="180"/>
      <c r="L97" s="1" t="s">
        <v>219</v>
      </c>
      <c r="Q97" s="7"/>
      <c r="R97" s="319">
        <v>40695</v>
      </c>
      <c r="S97" s="237"/>
      <c r="T97" s="7"/>
      <c r="U97" s="178"/>
      <c r="V97" s="178"/>
      <c r="W97" s="320"/>
      <c r="X97" s="321"/>
      <c r="Z97" s="27"/>
      <c r="AA97" s="27"/>
      <c r="AB97" s="19"/>
      <c r="AC97" s="19"/>
      <c r="AD97" s="19"/>
      <c r="AE97" s="19"/>
      <c r="AF97" s="19"/>
      <c r="AG97" s="19"/>
      <c r="AH97" s="19"/>
      <c r="AI97" s="96"/>
    </row>
    <row r="98" spans="1:35" ht="17.25" customHeight="1">
      <c r="A98" s="30"/>
      <c r="B98" s="1" t="s">
        <v>207</v>
      </c>
      <c r="S98" s="7"/>
      <c r="T98" s="7"/>
      <c r="U98" s="178"/>
      <c r="V98" s="178"/>
      <c r="W98" s="329">
        <v>877</v>
      </c>
      <c r="X98" s="330"/>
      <c r="Z98" s="27"/>
      <c r="AA98" s="27"/>
      <c r="AB98" s="19"/>
      <c r="AC98" s="19"/>
      <c r="AD98" s="19"/>
      <c r="AE98" s="19"/>
      <c r="AF98" s="19"/>
      <c r="AG98" s="19"/>
      <c r="AH98" s="19"/>
      <c r="AI98" s="19"/>
    </row>
    <row r="99" spans="1:35" ht="17.25" customHeight="1">
      <c r="A99" s="32" t="s">
        <v>36</v>
      </c>
      <c r="B99" s="30" t="s">
        <v>37</v>
      </c>
      <c r="C99" s="30"/>
      <c r="I99" s="331">
        <v>6.6559999999999994E-2</v>
      </c>
      <c r="J99" s="331"/>
      <c r="L99" s="88"/>
      <c r="M99" s="88"/>
      <c r="N99" s="180"/>
      <c r="S99" s="7"/>
      <c r="T99" s="7"/>
      <c r="U99" s="178"/>
      <c r="V99" s="178"/>
      <c r="W99" s="332">
        <v>1894.96</v>
      </c>
      <c r="X99" s="333"/>
      <c r="Z99" s="27"/>
      <c r="AA99" s="27"/>
      <c r="AB99" s="19"/>
      <c r="AC99" s="19"/>
      <c r="AD99" s="19"/>
      <c r="AE99" s="19"/>
      <c r="AF99" s="19"/>
      <c r="AG99" s="19"/>
      <c r="AH99" s="19"/>
      <c r="AI99" s="19"/>
    </row>
    <row r="100" spans="1:35" ht="16.5" customHeight="1">
      <c r="A100" s="30"/>
      <c r="B100" s="180"/>
      <c r="C100" s="180"/>
      <c r="S100" s="180" t="s">
        <v>156</v>
      </c>
      <c r="T100" s="180"/>
      <c r="U100" s="178"/>
      <c r="V100" s="178"/>
      <c r="W100" s="334">
        <v>30364.959999999999</v>
      </c>
      <c r="X100" s="335"/>
      <c r="Z100" s="27"/>
      <c r="AA100" s="27"/>
      <c r="AB100" s="19"/>
      <c r="AC100" s="19"/>
      <c r="AD100" s="19"/>
      <c r="AE100" s="19"/>
      <c r="AF100" s="19"/>
      <c r="AG100" s="19"/>
      <c r="AH100" s="19"/>
      <c r="AI100" s="19"/>
    </row>
    <row r="101" spans="1:35" ht="15" customHeight="1">
      <c r="A101" s="30" t="s">
        <v>50</v>
      </c>
      <c r="B101" s="180" t="s">
        <v>49</v>
      </c>
      <c r="C101" s="180"/>
      <c r="I101" s="331">
        <v>0.27989999999999998</v>
      </c>
      <c r="J101" s="331"/>
      <c r="S101" s="7"/>
      <c r="T101" s="7"/>
      <c r="U101" s="178"/>
      <c r="V101" s="178"/>
      <c r="W101" s="336">
        <v>8499.15</v>
      </c>
      <c r="X101" s="337"/>
      <c r="Z101" s="27"/>
      <c r="AA101" s="27"/>
      <c r="AB101" s="19"/>
      <c r="AC101" s="19"/>
      <c r="AD101" s="19"/>
      <c r="AE101" s="19"/>
      <c r="AF101" s="19"/>
      <c r="AG101" s="19"/>
      <c r="AH101" s="19"/>
      <c r="AI101" s="19"/>
    </row>
    <row r="102" spans="1:35" ht="15" customHeight="1">
      <c r="A102" s="30" t="s">
        <v>41</v>
      </c>
      <c r="B102" s="180" t="s">
        <v>51</v>
      </c>
      <c r="C102" s="180"/>
      <c r="S102" s="7"/>
      <c r="T102" s="7"/>
      <c r="U102" s="178"/>
      <c r="V102" s="178"/>
      <c r="W102" s="343"/>
      <c r="X102" s="344"/>
      <c r="Z102" s="27"/>
      <c r="AA102" s="27"/>
      <c r="AB102" s="19"/>
      <c r="AC102" s="19"/>
      <c r="AD102" s="19"/>
      <c r="AE102" s="19"/>
      <c r="AF102" s="19"/>
      <c r="AG102" s="19"/>
      <c r="AH102" s="19"/>
      <c r="AI102" s="19"/>
    </row>
    <row r="103" spans="1:35" ht="15" customHeight="1" thickBot="1">
      <c r="B103" s="180"/>
      <c r="C103" s="180"/>
      <c r="S103" s="1" t="s">
        <v>6</v>
      </c>
      <c r="U103" s="178"/>
      <c r="V103" s="178"/>
      <c r="W103" s="345">
        <v>38864.11</v>
      </c>
      <c r="X103" s="346"/>
      <c r="Z103" s="27"/>
      <c r="AA103" s="27"/>
      <c r="AB103" s="19"/>
      <c r="AC103" s="19"/>
      <c r="AD103" s="19"/>
      <c r="AE103" s="19"/>
      <c r="AF103" s="19"/>
      <c r="AG103" s="19"/>
      <c r="AH103" s="19"/>
      <c r="AI103" s="19"/>
    </row>
    <row r="104" spans="1:35" ht="12.75" customHeight="1" thickTop="1">
      <c r="A104" s="1"/>
      <c r="B104" s="237"/>
      <c r="C104" s="237"/>
      <c r="D104" s="237"/>
      <c r="E104" s="237"/>
      <c r="F104" s="178"/>
      <c r="G104" s="178"/>
      <c r="K104" s="347"/>
      <c r="L104" s="347"/>
      <c r="M104" s="347"/>
      <c r="N104" s="347"/>
      <c r="O104" s="347"/>
      <c r="P104" s="347"/>
      <c r="Q104" s="347"/>
      <c r="U104" s="1"/>
      <c r="V104" s="1"/>
      <c r="W104" s="1"/>
      <c r="X104" s="53"/>
      <c r="Z104" s="27"/>
      <c r="AA104" s="27"/>
      <c r="AB104" s="19"/>
      <c r="AC104" s="19"/>
      <c r="AD104" s="19"/>
      <c r="AE104" s="19"/>
      <c r="AF104" s="19"/>
      <c r="AG104" s="19"/>
      <c r="AH104" s="19"/>
      <c r="AI104" s="19"/>
    </row>
    <row r="105" spans="1:35">
      <c r="A105" s="1"/>
      <c r="B105" s="348" t="s">
        <v>8</v>
      </c>
      <c r="C105" s="348"/>
      <c r="D105" s="348"/>
      <c r="E105" s="348"/>
      <c r="F105" s="178"/>
      <c r="G105" s="178"/>
      <c r="K105" s="317" t="s">
        <v>277</v>
      </c>
      <c r="L105" s="317"/>
      <c r="M105" s="317"/>
      <c r="N105" s="317"/>
      <c r="O105" s="317"/>
      <c r="P105" s="317"/>
      <c r="Q105" s="317"/>
      <c r="R105" s="185"/>
      <c r="S105" s="185"/>
      <c r="T105" s="185"/>
      <c r="X105" s="178"/>
      <c r="Z105" s="27"/>
      <c r="AA105" s="27"/>
      <c r="AB105" s="19"/>
      <c r="AC105" s="19"/>
      <c r="AD105" s="19"/>
      <c r="AE105" s="19"/>
      <c r="AF105" s="19"/>
      <c r="AG105" s="19"/>
      <c r="AH105" s="19"/>
      <c r="AI105" s="19"/>
    </row>
    <row r="106" spans="1:35" ht="15" customHeight="1">
      <c r="A106" s="7"/>
      <c r="B106" s="191"/>
      <c r="C106" s="191"/>
      <c r="D106" s="7"/>
      <c r="E106" s="7"/>
      <c r="F106" s="7"/>
      <c r="G106" s="7"/>
      <c r="H106" s="7"/>
      <c r="I106" s="7"/>
      <c r="J106" s="7"/>
      <c r="K106" s="7"/>
      <c r="L106" s="7"/>
      <c r="M106" s="7" t="s">
        <v>278</v>
      </c>
      <c r="N106" s="7"/>
      <c r="O106" s="7"/>
      <c r="P106" s="7"/>
      <c r="Q106" s="178"/>
      <c r="R106" s="178"/>
      <c r="S106" s="178"/>
      <c r="T106" s="178"/>
      <c r="U106" s="178"/>
      <c r="V106" s="178"/>
      <c r="W106" s="178"/>
      <c r="X106" s="178"/>
      <c r="Z106" s="27"/>
      <c r="AA106" s="27"/>
      <c r="AB106" s="19"/>
      <c r="AC106" s="19"/>
      <c r="AD106" s="19"/>
      <c r="AE106" s="19"/>
      <c r="AF106" s="19"/>
      <c r="AG106" s="19"/>
      <c r="AH106" s="19"/>
      <c r="AI106" s="19"/>
    </row>
    <row r="107" spans="1:35" ht="17.25" customHeight="1">
      <c r="A107" s="1"/>
      <c r="B107" s="155" t="s">
        <v>38</v>
      </c>
      <c r="R107" s="185"/>
      <c r="S107" s="185"/>
      <c r="T107" s="185"/>
      <c r="X107" s="178"/>
      <c r="Z107" s="27"/>
      <c r="AA107" s="27"/>
      <c r="AB107" s="19"/>
      <c r="AC107" s="19"/>
      <c r="AD107" s="19"/>
      <c r="AE107" s="19"/>
      <c r="AF107" s="19"/>
      <c r="AG107" s="19"/>
      <c r="AH107" s="19"/>
      <c r="AI107" s="19"/>
    </row>
    <row r="108" spans="1:35" ht="31.5" customHeight="1">
      <c r="A108" s="185" t="s">
        <v>14</v>
      </c>
      <c r="B108" s="342" t="s">
        <v>246</v>
      </c>
      <c r="C108" s="342"/>
      <c r="D108" s="342"/>
      <c r="E108" s="342"/>
      <c r="F108" s="342"/>
      <c r="G108" s="342"/>
      <c r="H108" s="342"/>
      <c r="I108" s="342"/>
      <c r="J108" s="342"/>
      <c r="K108" s="342"/>
      <c r="L108" s="342"/>
      <c r="M108" s="342"/>
      <c r="N108" s="342"/>
      <c r="O108" s="342"/>
      <c r="P108" s="342"/>
      <c r="Q108" s="342"/>
      <c r="R108" s="342"/>
      <c r="S108" s="342"/>
      <c r="T108" s="342"/>
      <c r="U108" s="342"/>
      <c r="V108" s="342"/>
      <c r="W108" s="342"/>
      <c r="X108" s="342"/>
      <c r="Z108" s="27"/>
      <c r="AA108" s="27"/>
      <c r="AB108" s="19"/>
      <c r="AC108" s="19"/>
      <c r="AD108" s="19"/>
      <c r="AE108" s="19"/>
      <c r="AF108" s="19"/>
      <c r="AG108" s="19"/>
      <c r="AH108" s="19"/>
      <c r="AI108" s="19"/>
    </row>
    <row r="109" spans="1:35" ht="4.5" customHeight="1">
      <c r="Z109" s="27"/>
      <c r="AA109" s="27"/>
      <c r="AB109" s="19"/>
      <c r="AC109" s="19"/>
      <c r="AD109" s="19"/>
      <c r="AE109" s="19"/>
      <c r="AF109" s="19"/>
      <c r="AG109" s="19"/>
      <c r="AH109" s="19"/>
      <c r="AI109" s="19"/>
    </row>
    <row r="110" spans="1:35" ht="30.75" customHeight="1">
      <c r="A110" s="1" t="s">
        <v>10</v>
      </c>
      <c r="B110" s="342" t="s">
        <v>251</v>
      </c>
      <c r="C110" s="342"/>
      <c r="D110" s="342"/>
      <c r="E110" s="342"/>
      <c r="F110" s="342"/>
      <c r="G110" s="342"/>
      <c r="H110" s="342"/>
      <c r="I110" s="342"/>
      <c r="J110" s="342"/>
      <c r="K110" s="342"/>
      <c r="L110" s="342"/>
      <c r="M110" s="342"/>
      <c r="N110" s="342"/>
      <c r="O110" s="342"/>
      <c r="P110" s="342"/>
      <c r="Q110" s="342"/>
      <c r="R110" s="342"/>
      <c r="S110" s="342"/>
      <c r="T110" s="342"/>
      <c r="U110" s="342"/>
      <c r="V110" s="342"/>
      <c r="W110" s="342"/>
      <c r="X110" s="342"/>
      <c r="Z110" s="27"/>
      <c r="AA110" s="27"/>
      <c r="AB110" s="19"/>
      <c r="AC110" s="19"/>
      <c r="AD110" s="19"/>
      <c r="AE110" s="19"/>
      <c r="AF110" s="19"/>
      <c r="AG110" s="19"/>
      <c r="AH110" s="19"/>
      <c r="AI110" s="19"/>
    </row>
    <row r="111" spans="1:35" ht="62.25" customHeight="1">
      <c r="A111" s="1" t="s">
        <v>47</v>
      </c>
      <c r="B111" s="342" t="s">
        <v>275</v>
      </c>
      <c r="C111" s="342"/>
      <c r="D111" s="342"/>
      <c r="E111" s="342"/>
      <c r="F111" s="342"/>
      <c r="G111" s="342"/>
      <c r="H111" s="342"/>
      <c r="I111" s="342"/>
      <c r="J111" s="342"/>
      <c r="K111" s="342"/>
      <c r="L111" s="342"/>
      <c r="M111" s="342"/>
      <c r="N111" s="342"/>
      <c r="O111" s="342"/>
      <c r="P111" s="342"/>
      <c r="Q111" s="342"/>
      <c r="R111" s="342"/>
      <c r="S111" s="342"/>
      <c r="T111" s="342"/>
      <c r="U111" s="342"/>
      <c r="V111" s="342"/>
      <c r="W111" s="342"/>
      <c r="X111" s="342"/>
      <c r="Z111" s="27"/>
      <c r="AA111" s="27"/>
      <c r="AB111" s="19"/>
      <c r="AC111" s="19"/>
      <c r="AD111" s="19"/>
      <c r="AE111" s="19"/>
      <c r="AF111" s="19"/>
      <c r="AG111" s="19"/>
      <c r="AH111" s="19"/>
      <c r="AI111" s="19"/>
    </row>
    <row r="112" spans="1:35" ht="93" customHeight="1">
      <c r="A112" s="1" t="s">
        <v>48</v>
      </c>
      <c r="B112" s="342" t="s">
        <v>276</v>
      </c>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Z112" s="27"/>
      <c r="AA112" s="27"/>
      <c r="AB112" s="19"/>
      <c r="AC112" s="19"/>
      <c r="AD112" s="19"/>
      <c r="AE112" s="19"/>
      <c r="AF112" s="19"/>
      <c r="AG112" s="19"/>
      <c r="AH112" s="19"/>
      <c r="AI112" s="19"/>
    </row>
    <row r="113" spans="1:35" ht="6.75" customHeight="1">
      <c r="Z113" s="27"/>
      <c r="AA113" s="27"/>
      <c r="AB113" s="19"/>
      <c r="AC113" s="19"/>
      <c r="AD113" s="19"/>
      <c r="AE113" s="19"/>
      <c r="AF113" s="19"/>
      <c r="AG113" s="19"/>
      <c r="AH113" s="19"/>
      <c r="AI113" s="19"/>
    </row>
    <row r="114" spans="1:35" ht="78" customHeight="1">
      <c r="A114" s="153" t="s">
        <v>15</v>
      </c>
      <c r="B114" s="342" t="s">
        <v>262</v>
      </c>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Z114" s="27"/>
      <c r="AA114" s="27"/>
      <c r="AB114" s="19"/>
      <c r="AC114" s="19"/>
      <c r="AD114" s="19"/>
      <c r="AE114" s="19"/>
      <c r="AF114" s="19"/>
      <c r="AG114" s="19"/>
      <c r="AH114" s="19"/>
      <c r="AI114" s="19"/>
    </row>
    <row r="115" spans="1:35" ht="6.75" customHeight="1">
      <c r="A115" s="1"/>
      <c r="B115" s="191"/>
      <c r="C115" s="191"/>
      <c r="D115" s="7"/>
      <c r="E115" s="7"/>
      <c r="F115" s="7"/>
      <c r="G115" s="7"/>
      <c r="H115" s="7"/>
      <c r="I115" s="7"/>
      <c r="J115" s="7"/>
      <c r="K115" s="7"/>
      <c r="L115" s="7"/>
      <c r="M115" s="7"/>
      <c r="N115" s="7"/>
      <c r="O115" s="7"/>
      <c r="P115" s="7"/>
      <c r="Q115" s="178"/>
      <c r="R115" s="178"/>
      <c r="S115" s="178"/>
      <c r="T115" s="178"/>
      <c r="U115" s="178"/>
      <c r="V115" s="178"/>
      <c r="W115" s="178"/>
      <c r="X115" s="178"/>
      <c r="Z115" s="27"/>
      <c r="AA115" s="27"/>
      <c r="AB115" s="19"/>
      <c r="AC115" s="19"/>
      <c r="AD115" s="19"/>
      <c r="AE115" s="19"/>
      <c r="AF115" s="19"/>
      <c r="AG115" s="19"/>
      <c r="AH115" s="19"/>
      <c r="AI115" s="19"/>
    </row>
    <row r="116" spans="1:35" ht="6" customHeight="1">
      <c r="A116" s="1"/>
      <c r="B116" s="342"/>
      <c r="C116" s="342"/>
      <c r="D116" s="342"/>
      <c r="E116" s="342"/>
      <c r="F116" s="342"/>
      <c r="G116" s="342"/>
      <c r="H116" s="342"/>
      <c r="I116" s="342"/>
      <c r="J116" s="342"/>
      <c r="K116" s="342"/>
      <c r="L116" s="342"/>
      <c r="M116" s="342"/>
      <c r="N116" s="342"/>
      <c r="O116" s="342"/>
      <c r="P116" s="342"/>
      <c r="Q116" s="342"/>
      <c r="R116" s="342"/>
      <c r="S116" s="342"/>
      <c r="T116" s="342"/>
      <c r="U116" s="342"/>
      <c r="V116" s="342"/>
      <c r="W116" s="342"/>
      <c r="X116" s="342"/>
      <c r="Z116" s="27"/>
      <c r="AA116" s="27"/>
      <c r="AB116" s="19"/>
      <c r="AC116" s="19"/>
      <c r="AD116" s="19"/>
      <c r="AE116" s="19"/>
      <c r="AF116" s="19"/>
      <c r="AG116" s="19"/>
      <c r="AH116" s="19"/>
      <c r="AI116" s="19"/>
    </row>
    <row r="117" spans="1:35" ht="6" customHeight="1">
      <c r="A117" s="1"/>
      <c r="B117" s="54"/>
      <c r="C117" s="54"/>
      <c r="D117" s="54"/>
      <c r="E117" s="54"/>
      <c r="F117" s="54"/>
      <c r="G117" s="54"/>
      <c r="H117" s="54"/>
      <c r="I117" s="54"/>
      <c r="J117" s="54"/>
      <c r="K117" s="54"/>
      <c r="L117" s="54"/>
      <c r="M117" s="54"/>
      <c r="N117" s="54"/>
      <c r="O117" s="54"/>
      <c r="P117" s="54"/>
      <c r="Q117" s="54"/>
      <c r="R117" s="54"/>
      <c r="S117" s="54"/>
      <c r="T117" s="54"/>
      <c r="U117" s="54"/>
      <c r="V117" s="54"/>
      <c r="W117" s="54"/>
      <c r="X117" s="178"/>
      <c r="Z117" s="27"/>
      <c r="AA117" s="27"/>
      <c r="AB117" s="19"/>
      <c r="AC117" s="19"/>
      <c r="AD117" s="19"/>
      <c r="AE117" s="19"/>
      <c r="AF117" s="19"/>
      <c r="AG117" s="19"/>
      <c r="AH117" s="19"/>
      <c r="AI117" s="19"/>
    </row>
    <row r="118" spans="1:35" ht="20.25" customHeight="1">
      <c r="A118" s="353" t="s">
        <v>239</v>
      </c>
      <c r="B118" s="353"/>
      <c r="C118" s="353"/>
      <c r="D118" s="353"/>
      <c r="E118" s="353"/>
      <c r="F118" s="353"/>
      <c r="G118" s="353"/>
      <c r="H118" s="353"/>
      <c r="I118" s="353"/>
      <c r="J118" s="353"/>
      <c r="K118" s="353"/>
      <c r="L118" s="353"/>
      <c r="M118" s="353"/>
      <c r="N118" s="353"/>
      <c r="O118" s="353"/>
      <c r="P118" s="353"/>
      <c r="Q118" s="353"/>
      <c r="R118" s="353"/>
      <c r="S118" s="353"/>
      <c r="T118" s="353"/>
      <c r="U118" s="353"/>
      <c r="V118" s="353"/>
      <c r="W118" s="353"/>
      <c r="X118" s="353"/>
      <c r="Y118" s="44"/>
      <c r="Z118" s="47"/>
      <c r="AA118" s="27"/>
      <c r="AB118" s="19"/>
      <c r="AC118" s="19"/>
      <c r="AD118" s="19"/>
      <c r="AE118" s="19"/>
      <c r="AF118" s="19"/>
      <c r="AG118" s="19"/>
      <c r="AH118" s="19"/>
      <c r="AI118" s="19"/>
    </row>
    <row r="119" spans="1:35" ht="12" customHeight="1">
      <c r="A119" s="178"/>
      <c r="B119" s="7"/>
      <c r="C119" s="7"/>
      <c r="D119" s="7"/>
      <c r="E119" s="7"/>
      <c r="F119" s="7"/>
      <c r="G119" s="7"/>
      <c r="H119" s="7"/>
      <c r="I119" s="7"/>
      <c r="J119" s="7"/>
      <c r="K119" s="7"/>
      <c r="L119" s="7"/>
      <c r="M119" s="7"/>
      <c r="N119" s="7"/>
      <c r="O119" s="7"/>
      <c r="P119" s="7"/>
      <c r="Q119" s="178"/>
      <c r="R119" s="7"/>
      <c r="S119" s="7"/>
      <c r="T119" s="7"/>
      <c r="U119" s="178"/>
      <c r="V119" s="178"/>
      <c r="W119" s="178"/>
      <c r="X119" s="92"/>
      <c r="Z119" s="27"/>
      <c r="AA119" s="27"/>
      <c r="AB119" s="19"/>
      <c r="AC119" s="19"/>
      <c r="AD119" s="19"/>
      <c r="AE119" s="19"/>
      <c r="AF119" s="19"/>
      <c r="AG119" s="19"/>
      <c r="AH119" s="19"/>
      <c r="AI119" s="19"/>
    </row>
    <row r="120" spans="1:35" ht="16.5" customHeight="1">
      <c r="B120" s="352" t="s">
        <v>173</v>
      </c>
      <c r="C120" s="352"/>
      <c r="D120" s="7"/>
      <c r="E120" s="237"/>
      <c r="F120" s="237"/>
      <c r="G120" s="237"/>
      <c r="H120" s="237"/>
      <c r="I120" s="237"/>
      <c r="J120" s="237"/>
      <c r="K120" s="237"/>
      <c r="L120" s="237"/>
      <c r="M120" s="7" t="s">
        <v>64</v>
      </c>
      <c r="N120" s="7"/>
      <c r="O120" s="7"/>
      <c r="P120" s="352" t="s">
        <v>174</v>
      </c>
      <c r="Q120" s="352"/>
      <c r="R120" s="352"/>
      <c r="S120" s="237"/>
      <c r="T120" s="237"/>
      <c r="U120" s="237"/>
      <c r="V120" s="237"/>
      <c r="W120" s="237"/>
      <c r="X120" s="92" t="s">
        <v>64</v>
      </c>
      <c r="Z120" s="27"/>
      <c r="AA120" s="27"/>
      <c r="AB120" s="19"/>
      <c r="AC120" s="19"/>
      <c r="AD120" s="19"/>
      <c r="AE120" s="19"/>
      <c r="AF120" s="19"/>
      <c r="AG120" s="19"/>
      <c r="AH120" s="19"/>
      <c r="AI120" s="19"/>
    </row>
    <row r="121" spans="1:35" ht="12" customHeight="1">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Z121" s="27"/>
      <c r="AA121" s="27"/>
      <c r="AB121" s="125"/>
      <c r="AC121" s="125"/>
      <c r="AD121" s="125"/>
      <c r="AE121" s="125"/>
      <c r="AF121" s="125"/>
      <c r="AG121" s="125"/>
      <c r="AH121" s="125"/>
      <c r="AI121" s="125"/>
    </row>
    <row r="122" spans="1:35" ht="15.75">
      <c r="A122" s="71" t="s">
        <v>208</v>
      </c>
      <c r="B122" s="56" t="s">
        <v>26</v>
      </c>
      <c r="C122" s="56"/>
      <c r="D122" s="56"/>
      <c r="E122" s="56"/>
      <c r="F122" s="56"/>
      <c r="G122" s="56"/>
      <c r="H122" s="56"/>
      <c r="I122" s="56"/>
      <c r="J122" s="56"/>
      <c r="K122" s="56"/>
      <c r="L122" s="56"/>
      <c r="M122" s="56"/>
      <c r="N122" s="56"/>
      <c r="O122" s="56"/>
      <c r="P122" s="56"/>
      <c r="Q122" s="178"/>
      <c r="R122" s="7"/>
      <c r="S122" s="7"/>
      <c r="T122" s="7"/>
      <c r="U122" s="178"/>
      <c r="V122" s="178"/>
      <c r="W122" s="178"/>
      <c r="X122" s="92"/>
      <c r="Z122" s="27"/>
      <c r="AA122" s="27"/>
      <c r="AB122" s="19"/>
      <c r="AC122" s="19"/>
      <c r="AD122" s="19"/>
      <c r="AE122" s="19"/>
      <c r="AF122" s="19"/>
      <c r="AG122" s="19"/>
      <c r="AH122" s="19"/>
      <c r="AI122" s="19"/>
    </row>
    <row r="123" spans="1:35" ht="18.75" customHeight="1">
      <c r="A123" s="209"/>
      <c r="B123" s="205"/>
      <c r="C123" s="205"/>
      <c r="D123" s="205"/>
      <c r="E123" s="205"/>
      <c r="F123" s="205"/>
      <c r="G123" s="205"/>
      <c r="H123" s="205"/>
      <c r="I123" s="205"/>
      <c r="J123" s="205"/>
      <c r="K123" s="205"/>
      <c r="L123" s="205"/>
      <c r="M123" s="205"/>
      <c r="N123" s="205"/>
      <c r="O123" s="205"/>
      <c r="P123" s="205"/>
      <c r="S123" s="7"/>
      <c r="T123" s="350" t="s">
        <v>4</v>
      </c>
      <c r="U123" s="350"/>
      <c r="V123" s="351" t="s">
        <v>5</v>
      </c>
      <c r="W123" s="351"/>
      <c r="X123" s="36" t="s">
        <v>29</v>
      </c>
      <c r="Z123" s="27"/>
      <c r="AA123" s="27"/>
      <c r="AB123" s="19"/>
      <c r="AC123" s="19"/>
      <c r="AD123" s="19"/>
      <c r="AE123" s="19"/>
      <c r="AF123" s="19"/>
      <c r="AG123" s="19"/>
      <c r="AH123" s="19"/>
      <c r="AI123" s="19"/>
    </row>
    <row r="124" spans="1:35" ht="17.25" customHeight="1">
      <c r="A124" s="178" t="s">
        <v>14</v>
      </c>
      <c r="B124" s="191" t="s">
        <v>226</v>
      </c>
      <c r="C124" s="191"/>
      <c r="D124" s="7"/>
      <c r="E124" s="7"/>
      <c r="F124" s="7"/>
      <c r="G124" s="7"/>
      <c r="H124" s="7"/>
      <c r="I124" s="7"/>
      <c r="J124" s="7"/>
      <c r="K124" s="7"/>
      <c r="L124" s="7"/>
      <c r="M124" s="7"/>
      <c r="N124" s="7"/>
      <c r="O124" s="7"/>
      <c r="P124" s="7"/>
      <c r="Q124" s="178"/>
      <c r="R124" s="7"/>
      <c r="S124" s="7"/>
      <c r="T124" s="363">
        <v>37</v>
      </c>
      <c r="U124" s="364"/>
      <c r="V124" s="365">
        <v>10</v>
      </c>
      <c r="W124" s="263"/>
      <c r="X124" s="83">
        <v>24</v>
      </c>
      <c r="Z124" s="27"/>
      <c r="AA124" s="27"/>
      <c r="AB124" s="19"/>
      <c r="AC124" s="19"/>
      <c r="AD124" s="19"/>
      <c r="AE124" s="19"/>
      <c r="AF124" s="19"/>
      <c r="AG124" s="19"/>
      <c r="AH124" s="19"/>
      <c r="AI124" s="19"/>
    </row>
    <row r="125" spans="1:35" ht="13.5" customHeight="1">
      <c r="A125" s="187" t="s">
        <v>35</v>
      </c>
      <c r="B125" s="8" t="s">
        <v>220</v>
      </c>
      <c r="C125" s="8"/>
      <c r="D125" s="8"/>
      <c r="E125" s="8"/>
      <c r="F125" s="8"/>
      <c r="G125" s="8"/>
      <c r="H125" s="8"/>
      <c r="I125" s="8"/>
      <c r="J125" s="8"/>
      <c r="K125" s="8"/>
      <c r="L125" s="8"/>
      <c r="M125" s="8"/>
      <c r="N125" s="8"/>
      <c r="O125" s="8"/>
      <c r="P125" s="8"/>
      <c r="Q125" s="8"/>
      <c r="R125" s="8"/>
      <c r="S125" s="188"/>
      <c r="T125" s="187"/>
      <c r="U125" s="189"/>
      <c r="V125" s="187"/>
      <c r="W125" s="189"/>
      <c r="X125" s="78"/>
      <c r="Z125" s="27"/>
      <c r="AA125" s="27"/>
      <c r="AB125" s="19"/>
      <c r="AC125" s="19"/>
      <c r="AD125" s="19"/>
      <c r="AE125" s="19"/>
      <c r="AF125" s="19"/>
      <c r="AG125" s="19"/>
      <c r="AH125" s="19"/>
      <c r="AI125" s="19"/>
    </row>
    <row r="126" spans="1:35" ht="17.25" customHeight="1">
      <c r="A126" s="215"/>
      <c r="B126" s="366" t="s">
        <v>42</v>
      </c>
      <c r="C126" s="366"/>
      <c r="D126" s="366"/>
      <c r="E126" s="366"/>
      <c r="F126" s="366"/>
      <c r="G126" s="366"/>
      <c r="H126" s="366"/>
      <c r="I126" s="366"/>
      <c r="J126" s="366"/>
      <c r="K126" s="366"/>
      <c r="L126" s="196"/>
      <c r="M126" s="7"/>
      <c r="N126" s="7"/>
      <c r="O126" s="7"/>
      <c r="P126" s="7"/>
      <c r="Q126" s="178"/>
      <c r="R126" s="7"/>
      <c r="S126" s="90"/>
      <c r="T126" s="367">
        <v>0</v>
      </c>
      <c r="U126" s="356"/>
      <c r="V126" s="367">
        <v>0</v>
      </c>
      <c r="W126" s="356"/>
      <c r="X126" s="38">
        <v>5</v>
      </c>
      <c r="Z126" s="27"/>
      <c r="AA126" s="27"/>
      <c r="AB126" s="19"/>
      <c r="AC126" s="19"/>
      <c r="AD126" s="19"/>
      <c r="AE126" s="19"/>
      <c r="AF126" s="19"/>
      <c r="AG126" s="19"/>
      <c r="AH126" s="19"/>
      <c r="AI126" s="19"/>
    </row>
    <row r="127" spans="1:35" ht="13.5" customHeight="1">
      <c r="A127" s="201"/>
      <c r="B127" s="152"/>
      <c r="C127" s="152"/>
      <c r="D127" s="152"/>
      <c r="E127" s="152"/>
      <c r="F127" s="152"/>
      <c r="G127" s="152"/>
      <c r="H127" s="152"/>
      <c r="I127" s="152"/>
      <c r="J127" s="152"/>
      <c r="K127" s="152"/>
      <c r="L127" s="152"/>
      <c r="M127" s="11"/>
      <c r="N127" s="11"/>
      <c r="O127" s="11"/>
      <c r="P127" s="11"/>
      <c r="Q127" s="199"/>
      <c r="R127" s="11"/>
      <c r="S127" s="200"/>
      <c r="T127" s="361">
        <v>37</v>
      </c>
      <c r="U127" s="260"/>
      <c r="V127" s="361">
        <v>10</v>
      </c>
      <c r="W127" s="260"/>
      <c r="X127" s="35">
        <v>19</v>
      </c>
      <c r="Z127" s="27"/>
      <c r="AA127" s="27"/>
      <c r="AB127" s="19"/>
      <c r="AC127" s="19"/>
      <c r="AD127" s="19"/>
      <c r="AE127" s="19"/>
      <c r="AF127" s="19"/>
      <c r="AG127" s="19"/>
      <c r="AH127" s="19"/>
      <c r="AI127" s="19"/>
    </row>
    <row r="128" spans="1:35" ht="21.75" customHeight="1">
      <c r="A128" s="187" t="s">
        <v>28</v>
      </c>
      <c r="B128" s="362" t="s">
        <v>221</v>
      </c>
      <c r="C128" s="362"/>
      <c r="D128" s="362"/>
      <c r="E128" s="362"/>
      <c r="F128" s="362"/>
      <c r="G128" s="362"/>
      <c r="H128" s="362"/>
      <c r="I128" s="195"/>
      <c r="J128" s="195"/>
      <c r="K128" s="195"/>
      <c r="L128" s="195"/>
      <c r="M128" s="195"/>
      <c r="N128" s="195"/>
      <c r="O128" s="195"/>
      <c r="P128" s="195"/>
      <c r="Q128" s="195"/>
      <c r="R128" s="195"/>
      <c r="S128" s="202"/>
      <c r="T128" s="91"/>
      <c r="U128" s="90"/>
      <c r="V128" s="89"/>
      <c r="W128" s="90"/>
      <c r="X128" s="79"/>
      <c r="Z128" s="47"/>
      <c r="AA128" s="47"/>
      <c r="AB128" s="44"/>
      <c r="AC128" s="44"/>
      <c r="AD128" s="44"/>
      <c r="AE128" s="19"/>
      <c r="AF128" s="19"/>
      <c r="AG128" s="19"/>
      <c r="AH128" s="19"/>
      <c r="AI128" s="19"/>
    </row>
    <row r="129" spans="1:35" ht="17.25" customHeight="1">
      <c r="A129" s="201"/>
      <c r="B129" s="354" t="s">
        <v>222</v>
      </c>
      <c r="C129" s="354"/>
      <c r="D129" s="354"/>
      <c r="E129" s="354"/>
      <c r="F129" s="354"/>
      <c r="G129" s="354"/>
      <c r="H129" s="354"/>
      <c r="I129" s="354"/>
      <c r="J129" s="354"/>
      <c r="K129" s="354"/>
      <c r="L129" s="354"/>
      <c r="M129" s="354"/>
      <c r="N129" s="354"/>
      <c r="O129" s="354"/>
      <c r="P129" s="354"/>
      <c r="Q129" s="354"/>
      <c r="R129" s="354"/>
      <c r="S129" s="355"/>
      <c r="T129" s="356"/>
      <c r="U129" s="357"/>
      <c r="V129" s="358"/>
      <c r="W129" s="357"/>
      <c r="X129" s="10"/>
      <c r="Z129" s="27"/>
      <c r="AA129" s="27"/>
      <c r="AB129" s="19"/>
      <c r="AC129" s="19"/>
      <c r="AD129" s="19"/>
      <c r="AE129" s="19"/>
      <c r="AF129" s="19"/>
      <c r="AG129" s="19"/>
      <c r="AH129" s="19"/>
      <c r="AI129" s="19"/>
    </row>
    <row r="130" spans="1:35" ht="20.25" customHeight="1">
      <c r="B130" s="342" t="s">
        <v>157</v>
      </c>
      <c r="C130" s="342"/>
      <c r="D130" s="342"/>
      <c r="E130" s="342"/>
      <c r="F130" s="342"/>
      <c r="G130" s="342"/>
      <c r="H130" s="342"/>
      <c r="I130" s="342"/>
      <c r="J130" s="342"/>
      <c r="K130" s="342"/>
      <c r="L130" s="342"/>
      <c r="M130" s="342"/>
      <c r="N130" s="342"/>
      <c r="O130" s="342"/>
      <c r="P130" s="342"/>
      <c r="Q130" s="342"/>
      <c r="R130" s="342"/>
      <c r="S130" s="359"/>
      <c r="T130" s="360">
        <v>37</v>
      </c>
      <c r="U130" s="360"/>
      <c r="V130" s="238">
        <v>10</v>
      </c>
      <c r="W130" s="240"/>
      <c r="X130" s="42">
        <v>19</v>
      </c>
      <c r="Z130" s="27"/>
      <c r="AA130" s="27"/>
      <c r="AB130" s="19"/>
      <c r="AC130" s="19"/>
      <c r="AD130" s="19"/>
      <c r="AE130" s="19"/>
      <c r="AF130" s="19"/>
      <c r="AG130" s="19"/>
      <c r="AH130" s="19"/>
      <c r="AI130" s="19"/>
    </row>
    <row r="131" spans="1:35" ht="16.5" customHeight="1">
      <c r="B131" s="7"/>
      <c r="C131" s="7"/>
      <c r="D131" s="7"/>
      <c r="E131" s="7"/>
      <c r="F131" s="7"/>
      <c r="G131" s="7"/>
      <c r="H131" s="7"/>
      <c r="I131" s="7"/>
      <c r="J131" s="191" t="s">
        <v>158</v>
      </c>
      <c r="K131" s="7"/>
      <c r="L131" s="7"/>
      <c r="M131" s="7"/>
      <c r="N131" s="7"/>
      <c r="O131" s="7"/>
      <c r="P131" s="7"/>
      <c r="Q131" s="178"/>
      <c r="R131" s="7"/>
      <c r="S131" s="178"/>
      <c r="T131" s="178"/>
      <c r="U131" s="9"/>
      <c r="V131" s="377">
        <v>455</v>
      </c>
      <c r="W131" s="378"/>
      <c r="X131" s="7"/>
      <c r="Z131" s="27"/>
      <c r="AA131" s="27"/>
      <c r="AB131" s="19"/>
      <c r="AC131" s="19"/>
      <c r="AD131" s="19"/>
      <c r="AE131" s="19"/>
      <c r="AF131" s="19"/>
      <c r="AG131" s="19"/>
      <c r="AH131" s="19"/>
      <c r="AI131" s="19"/>
    </row>
    <row r="132" spans="1:35" ht="6.75" customHeight="1">
      <c r="B132" s="7"/>
      <c r="C132" s="7"/>
      <c r="D132" s="7"/>
      <c r="E132" s="7"/>
      <c r="F132" s="7"/>
      <c r="G132" s="7"/>
      <c r="H132" s="7"/>
      <c r="I132" s="7"/>
      <c r="J132" s="7"/>
      <c r="K132" s="7"/>
      <c r="L132" s="7"/>
      <c r="M132" s="7"/>
      <c r="N132" s="7"/>
      <c r="O132" s="7"/>
      <c r="P132" s="7"/>
      <c r="Q132" s="178"/>
      <c r="R132" s="7"/>
      <c r="S132" s="7"/>
      <c r="T132" s="7"/>
      <c r="U132" s="178"/>
      <c r="V132" s="178"/>
      <c r="W132" s="178"/>
      <c r="X132" s="92"/>
      <c r="Z132" s="27"/>
      <c r="AA132" s="27"/>
      <c r="AB132" s="19"/>
      <c r="AC132" s="19"/>
      <c r="AD132" s="19"/>
      <c r="AE132" s="19"/>
      <c r="AF132" s="19"/>
      <c r="AG132" s="19"/>
      <c r="AH132" s="19"/>
      <c r="AI132" s="19"/>
    </row>
    <row r="133" spans="1:35" ht="30.75" customHeight="1">
      <c r="A133" s="185" t="s">
        <v>10</v>
      </c>
      <c r="B133" s="366" t="s">
        <v>195</v>
      </c>
      <c r="C133" s="366"/>
      <c r="D133" s="366"/>
      <c r="E133" s="366"/>
      <c r="F133" s="366"/>
      <c r="G133" s="366"/>
      <c r="H133" s="366"/>
      <c r="I133" s="366"/>
      <c r="J133" s="366"/>
      <c r="K133" s="366"/>
      <c r="L133" s="366"/>
      <c r="M133" s="366"/>
      <c r="N133" s="366"/>
      <c r="O133" s="366"/>
      <c r="P133" s="366"/>
      <c r="Q133" s="366"/>
      <c r="R133" s="366"/>
      <c r="S133" s="366"/>
      <c r="T133" s="366"/>
      <c r="U133" s="366"/>
      <c r="V133" s="379"/>
      <c r="W133" s="379"/>
      <c r="X133" s="92"/>
      <c r="Z133" s="27"/>
      <c r="AA133" s="27"/>
      <c r="AB133" s="19"/>
      <c r="AC133" s="19"/>
      <c r="AD133" s="19"/>
      <c r="AE133" s="19"/>
      <c r="AF133" s="19"/>
      <c r="AG133" s="19"/>
      <c r="AH133" s="19"/>
      <c r="AI133" s="19"/>
    </row>
    <row r="134" spans="1:35" ht="5.25" customHeight="1">
      <c r="B134" s="7"/>
      <c r="C134" s="7"/>
      <c r="D134" s="7"/>
      <c r="E134" s="7"/>
      <c r="F134" s="7"/>
      <c r="G134" s="7"/>
      <c r="H134" s="7"/>
      <c r="I134" s="7"/>
      <c r="J134" s="7"/>
      <c r="K134" s="7"/>
      <c r="L134" s="7"/>
      <c r="M134" s="7"/>
      <c r="N134" s="7"/>
      <c r="O134" s="7"/>
      <c r="P134" s="7"/>
      <c r="Q134" s="178"/>
      <c r="R134" s="7"/>
      <c r="S134" s="7"/>
      <c r="T134" s="7"/>
      <c r="U134" s="178"/>
      <c r="V134" s="178"/>
      <c r="W134" s="178"/>
      <c r="X134" s="92"/>
      <c r="Z134" s="27"/>
      <c r="AA134" s="27"/>
      <c r="AB134" s="19"/>
      <c r="AC134" s="19"/>
      <c r="AD134" s="19"/>
      <c r="AE134" s="19"/>
      <c r="AF134" s="19"/>
      <c r="AG134" s="19"/>
      <c r="AH134" s="19"/>
      <c r="AI134" s="19"/>
    </row>
    <row r="135" spans="1:35" ht="5.25" customHeight="1">
      <c r="B135" s="7"/>
      <c r="C135" s="7"/>
      <c r="D135" s="7"/>
      <c r="E135" s="7"/>
      <c r="F135" s="7"/>
      <c r="G135" s="7"/>
      <c r="H135" s="7"/>
      <c r="I135" s="7"/>
      <c r="J135" s="7"/>
      <c r="K135" s="7"/>
      <c r="L135" s="7"/>
      <c r="M135" s="7"/>
      <c r="N135" s="7"/>
      <c r="O135" s="7"/>
      <c r="P135" s="7"/>
      <c r="Q135" s="178"/>
      <c r="R135" s="7"/>
      <c r="S135" s="7"/>
      <c r="T135" s="7"/>
      <c r="U135" s="178"/>
      <c r="V135" s="178"/>
      <c r="W135" s="178"/>
      <c r="X135" s="92"/>
      <c r="Z135" s="27"/>
      <c r="AA135" s="27"/>
      <c r="AB135" s="19"/>
      <c r="AC135" s="19"/>
      <c r="AD135" s="19"/>
      <c r="AE135" s="19"/>
      <c r="AF135" s="19"/>
      <c r="AG135" s="19"/>
      <c r="AH135" s="19"/>
      <c r="AI135" s="19"/>
    </row>
    <row r="136" spans="1:35" ht="15.75" customHeight="1">
      <c r="B136" s="380" t="s">
        <v>192</v>
      </c>
      <c r="C136" s="380"/>
      <c r="D136" s="7"/>
      <c r="E136" s="7"/>
      <c r="F136" s="7"/>
      <c r="G136" s="7"/>
      <c r="H136" s="7"/>
      <c r="I136" s="7"/>
      <c r="J136" s="7"/>
      <c r="K136" s="7"/>
      <c r="L136" s="7"/>
      <c r="M136" s="7"/>
      <c r="N136" s="7"/>
      <c r="O136" s="7"/>
      <c r="P136" s="7"/>
      <c r="Q136" s="178"/>
      <c r="R136" s="7"/>
      <c r="S136" s="7"/>
      <c r="T136" s="7"/>
      <c r="U136" s="178"/>
      <c r="V136" s="178"/>
      <c r="W136" s="178"/>
      <c r="X136" s="7"/>
      <c r="Z136" s="27"/>
      <c r="AA136" s="27"/>
      <c r="AB136" s="19"/>
      <c r="AC136" s="19"/>
      <c r="AD136" s="19"/>
      <c r="AE136" s="19"/>
      <c r="AF136" s="19"/>
      <c r="AG136" s="19"/>
      <c r="AH136" s="19"/>
      <c r="AI136" s="19"/>
    </row>
    <row r="137" spans="1:35">
      <c r="B137" s="7" t="s">
        <v>193</v>
      </c>
      <c r="C137" s="7"/>
      <c r="D137" s="7"/>
      <c r="E137" s="7"/>
      <c r="F137" s="7"/>
      <c r="G137" s="7"/>
      <c r="H137" s="7"/>
      <c r="I137" s="7"/>
      <c r="J137" s="7"/>
      <c r="K137" s="7"/>
      <c r="L137" s="7"/>
      <c r="M137" s="7"/>
      <c r="N137" s="7"/>
      <c r="O137" s="7"/>
      <c r="P137" s="7"/>
      <c r="Q137" s="178"/>
      <c r="R137" s="7"/>
      <c r="S137" s="7"/>
      <c r="T137" s="7"/>
      <c r="U137" s="178"/>
      <c r="V137" s="178"/>
      <c r="W137" s="178"/>
      <c r="X137" s="92"/>
      <c r="Z137" s="27"/>
      <c r="AA137" s="27"/>
      <c r="AB137" s="19"/>
      <c r="AC137" s="19"/>
      <c r="AD137" s="19"/>
      <c r="AE137" s="19"/>
      <c r="AF137" s="19"/>
      <c r="AG137" s="19"/>
      <c r="AH137" s="19"/>
      <c r="AI137" s="19"/>
    </row>
    <row r="138" spans="1:35" ht="16.5" customHeight="1">
      <c r="B138" s="375">
        <f>IF(OR(V131=0,B45="Παραίτηση"),"",IF(V131&gt;400,400,V131))</f>
        <v>400</v>
      </c>
      <c r="C138" s="375"/>
      <c r="D138" s="7" t="s">
        <v>45</v>
      </c>
      <c r="E138" s="178">
        <v>800</v>
      </c>
      <c r="F138" s="178" t="s">
        <v>159</v>
      </c>
      <c r="G138" s="376">
        <f>+W103</f>
        <v>38864.11</v>
      </c>
      <c r="H138" s="376"/>
      <c r="I138" s="376"/>
      <c r="J138" s="376"/>
      <c r="K138" s="7"/>
      <c r="L138" s="7" t="s">
        <v>40</v>
      </c>
      <c r="M138" s="7"/>
      <c r="N138" s="7"/>
      <c r="O138" s="7"/>
      <c r="P138" s="7"/>
      <c r="Q138" s="178"/>
      <c r="R138" s="7"/>
      <c r="S138" s="7"/>
      <c r="T138" s="7"/>
      <c r="U138" s="24"/>
      <c r="V138" s="151"/>
      <c r="W138" s="374">
        <v>19432.060000000001</v>
      </c>
      <c r="X138" s="374"/>
      <c r="Z138" s="27"/>
      <c r="AA138" s="27"/>
      <c r="AB138" s="19"/>
      <c r="AC138" s="19"/>
      <c r="AD138" s="19"/>
      <c r="AE138" s="19"/>
      <c r="AF138" s="19"/>
      <c r="AG138" s="19"/>
      <c r="AH138" s="19"/>
      <c r="AI138" s="19"/>
    </row>
    <row r="139" spans="1:35" ht="15.75" customHeight="1">
      <c r="B139" s="366" t="s">
        <v>194</v>
      </c>
      <c r="C139" s="366"/>
      <c r="D139" s="366"/>
      <c r="E139" s="366"/>
      <c r="F139" s="366"/>
      <c r="G139" s="366"/>
      <c r="H139" s="366"/>
      <c r="I139" s="366"/>
      <c r="J139" s="366"/>
      <c r="K139" s="366"/>
      <c r="L139" s="366"/>
      <c r="M139" s="366"/>
      <c r="N139" s="366"/>
      <c r="O139" s="366"/>
      <c r="P139" s="366"/>
      <c r="Q139" s="366"/>
      <c r="R139" s="366"/>
      <c r="S139" s="7"/>
      <c r="T139" s="7"/>
      <c r="U139" s="178"/>
      <c r="V139" s="178"/>
      <c r="W139" s="178"/>
      <c r="X139" s="92"/>
      <c r="Z139" s="27"/>
      <c r="AA139" s="27"/>
      <c r="AB139" s="19"/>
      <c r="AC139" s="19"/>
      <c r="AD139" s="19"/>
      <c r="AE139" s="19"/>
      <c r="AF139" s="19"/>
      <c r="AG139" s="19"/>
      <c r="AH139" s="19"/>
      <c r="AI139" s="19"/>
    </row>
    <row r="140" spans="1:35" ht="16.5" customHeight="1">
      <c r="B140" s="7" t="str">
        <f>IF(B45="Παραίτηση","Ετήσιες απολαβές / 12 Χ μήνες υπηρεσίας / 12","Ετήσια σύνταξη Χ 14/3  Χ  (14,5/3 / Χ15/3 )* ")</f>
        <v xml:space="preserve">Ετήσια σύνταξη Χ 14/3  Χ  (14,5/3 / Χ15/3 )* </v>
      </c>
      <c r="C140" s="7"/>
      <c r="D140" s="7"/>
      <c r="E140" s="7"/>
      <c r="F140" s="7"/>
      <c r="G140" s="7"/>
      <c r="H140" s="7"/>
      <c r="I140" s="7"/>
      <c r="J140" s="7"/>
      <c r="K140" s="7"/>
      <c r="L140" s="7"/>
      <c r="M140" s="7"/>
      <c r="N140" s="7"/>
      <c r="O140" s="7"/>
      <c r="P140" s="7"/>
      <c r="Q140" s="178"/>
      <c r="R140" s="7"/>
      <c r="S140" s="7"/>
      <c r="T140" s="7"/>
      <c r="U140" s="24"/>
      <c r="V140" s="24"/>
      <c r="W140" s="24"/>
      <c r="X140" s="92"/>
      <c r="Z140" s="27"/>
      <c r="AA140" s="27"/>
      <c r="AB140" s="19"/>
      <c r="AC140" s="19"/>
      <c r="AD140" s="19"/>
      <c r="AE140" s="19"/>
      <c r="AF140" s="19"/>
      <c r="AG140" s="19"/>
      <c r="AH140" s="19"/>
      <c r="AI140" s="19"/>
    </row>
    <row r="141" spans="1:35" ht="17.25" customHeight="1">
      <c r="B141" s="373">
        <f>W138</f>
        <v>19432.060000000001</v>
      </c>
      <c r="C141" s="373"/>
      <c r="D141" s="178" t="s">
        <v>160</v>
      </c>
      <c r="E141" s="159" t="s">
        <v>250</v>
      </c>
      <c r="F141" s="60" t="s">
        <v>45</v>
      </c>
      <c r="G141" s="61">
        <v>3</v>
      </c>
      <c r="H141" s="7" t="s">
        <v>40</v>
      </c>
      <c r="I141" s="44"/>
      <c r="J141" s="44"/>
      <c r="K141" s="44"/>
      <c r="L141" s="44"/>
      <c r="M141" s="7"/>
      <c r="N141" s="7"/>
      <c r="O141" s="7"/>
      <c r="P141" s="7"/>
      <c r="Q141" s="60"/>
      <c r="R141" s="7"/>
      <c r="S141" s="7"/>
      <c r="T141" s="7"/>
      <c r="U141" s="24"/>
      <c r="V141" s="151"/>
      <c r="W141" s="374">
        <v>90682.95</v>
      </c>
      <c r="X141" s="374"/>
      <c r="Z141" s="27"/>
      <c r="AA141" s="27"/>
      <c r="AB141" s="19"/>
      <c r="AC141" s="19"/>
      <c r="AD141" s="19"/>
      <c r="AE141" s="19"/>
      <c r="AF141" s="19"/>
      <c r="AG141" s="19"/>
      <c r="AH141" s="19"/>
      <c r="AI141" s="19"/>
    </row>
    <row r="142" spans="1:35" ht="16.5" customHeight="1">
      <c r="B142" s="7" t="s">
        <v>60</v>
      </c>
      <c r="C142" s="7"/>
      <c r="D142" s="7"/>
      <c r="E142" s="7"/>
      <c r="F142" s="7"/>
      <c r="G142" s="7"/>
      <c r="H142" s="7"/>
      <c r="I142" s="7"/>
      <c r="J142" s="178"/>
      <c r="K142" s="7"/>
      <c r="L142" s="7"/>
      <c r="M142" s="7"/>
      <c r="N142" s="7"/>
      <c r="O142" s="7"/>
      <c r="P142" s="7"/>
      <c r="Q142" s="178"/>
      <c r="R142" s="7"/>
      <c r="S142" s="7"/>
      <c r="T142" s="7"/>
      <c r="U142" s="178"/>
      <c r="V142" s="178"/>
      <c r="W142" s="178"/>
      <c r="X142" s="92"/>
      <c r="Z142" s="27"/>
      <c r="AA142" s="27"/>
      <c r="AB142" s="19"/>
      <c r="AC142" s="19"/>
      <c r="AD142" s="19"/>
      <c r="AE142" s="19"/>
      <c r="AF142" s="19"/>
      <c r="AG142" s="19"/>
      <c r="AH142" s="19"/>
      <c r="AI142" s="19"/>
    </row>
    <row r="143" spans="1:35">
      <c r="B143" s="7" t="s">
        <v>32</v>
      </c>
      <c r="C143" s="7"/>
      <c r="D143" s="7"/>
      <c r="E143" s="7"/>
      <c r="F143" s="7"/>
      <c r="G143" s="7"/>
      <c r="H143" s="7"/>
      <c r="I143" s="7"/>
      <c r="J143" s="7"/>
      <c r="K143" s="7"/>
      <c r="L143" s="7"/>
      <c r="M143" s="7"/>
      <c r="N143" s="7"/>
      <c r="O143" s="7"/>
      <c r="P143" s="7"/>
      <c r="Q143" s="178"/>
      <c r="R143" s="7"/>
      <c r="S143" s="7"/>
      <c r="T143" s="7"/>
      <c r="U143" s="178"/>
      <c r="V143" s="178"/>
      <c r="W143" s="178"/>
      <c r="X143" s="92"/>
      <c r="Z143" s="27"/>
      <c r="AA143" s="27"/>
      <c r="AB143" s="19"/>
      <c r="AC143" s="19"/>
      <c r="AD143" s="19"/>
      <c r="AE143" s="19"/>
      <c r="AF143" s="19"/>
      <c r="AG143" s="19"/>
      <c r="AH143" s="19"/>
      <c r="AI143" s="19"/>
    </row>
    <row r="144" spans="1:35" ht="15" customHeight="1">
      <c r="A144" s="199"/>
      <c r="B144" s="11"/>
      <c r="C144" s="11"/>
      <c r="D144" s="11"/>
      <c r="E144" s="11"/>
      <c r="F144" s="11"/>
      <c r="G144" s="11"/>
      <c r="H144" s="11"/>
      <c r="I144" s="11"/>
      <c r="J144" s="11"/>
      <c r="K144" s="11"/>
      <c r="L144" s="11"/>
      <c r="M144" s="11"/>
      <c r="N144" s="11"/>
      <c r="O144" s="11"/>
      <c r="P144" s="11"/>
      <c r="Q144" s="199"/>
      <c r="R144" s="11"/>
      <c r="S144" s="11"/>
      <c r="T144" s="11"/>
      <c r="U144" s="199"/>
      <c r="V144" s="199"/>
      <c r="W144" s="199"/>
      <c r="X144" s="55"/>
      <c r="Z144" s="27"/>
      <c r="AA144" s="27"/>
      <c r="AB144" s="19"/>
      <c r="AC144" s="19"/>
      <c r="AD144" s="19"/>
      <c r="AE144" s="19"/>
      <c r="AF144" s="19"/>
      <c r="AG144" s="19"/>
      <c r="AH144" s="19"/>
      <c r="AI144" s="19"/>
    </row>
    <row r="145" spans="1:35" ht="17.25" customHeight="1">
      <c r="A145" s="178"/>
      <c r="B145" s="8"/>
      <c r="C145" s="8"/>
      <c r="D145" s="8"/>
      <c r="E145" s="8"/>
      <c r="F145" s="8"/>
      <c r="G145" s="8"/>
      <c r="H145" s="8"/>
      <c r="I145" s="8"/>
      <c r="J145" s="8"/>
      <c r="K145" s="8"/>
      <c r="L145" s="8"/>
      <c r="M145" s="8"/>
      <c r="N145" s="8"/>
      <c r="O145" s="8"/>
      <c r="P145" s="8"/>
      <c r="Q145" s="189"/>
      <c r="R145" s="8"/>
      <c r="S145" s="8"/>
      <c r="T145" s="8"/>
      <c r="U145" s="189"/>
      <c r="V145" s="189"/>
      <c r="W145" s="189"/>
      <c r="X145" s="12"/>
      <c r="Z145" s="27"/>
      <c r="AA145" s="27"/>
      <c r="AB145" s="19"/>
      <c r="AC145" s="19"/>
      <c r="AD145" s="19"/>
      <c r="AE145" s="19"/>
      <c r="AF145" s="19"/>
      <c r="AG145" s="19"/>
      <c r="AH145" s="19"/>
      <c r="AI145" s="19"/>
    </row>
    <row r="146" spans="1:35" s="180" customFormat="1" ht="15.75">
      <c r="A146" s="71" t="s">
        <v>209</v>
      </c>
      <c r="B146" s="349" t="s">
        <v>224</v>
      </c>
      <c r="C146" s="349"/>
      <c r="D146" s="342"/>
      <c r="E146" s="342"/>
      <c r="F146" s="342"/>
      <c r="G146" s="342"/>
      <c r="H146" s="342"/>
      <c r="I146" s="342"/>
      <c r="J146" s="342"/>
      <c r="K146" s="342"/>
      <c r="L146" s="342"/>
      <c r="M146" s="342"/>
      <c r="N146" s="342"/>
      <c r="O146" s="342"/>
      <c r="P146" s="342"/>
      <c r="Q146" s="342"/>
      <c r="R146" s="342"/>
      <c r="S146" s="342"/>
      <c r="T146" s="342"/>
      <c r="U146" s="342"/>
      <c r="V146" s="342"/>
      <c r="W146" s="342"/>
      <c r="X146" s="342"/>
      <c r="Y146" s="19"/>
      <c r="Z146" s="27"/>
      <c r="AA146" s="27"/>
      <c r="AB146" s="19"/>
      <c r="AC146" s="19"/>
      <c r="AD146" s="19"/>
      <c r="AE146" s="19"/>
      <c r="AF146" s="19"/>
      <c r="AG146" s="19"/>
      <c r="AH146" s="19"/>
      <c r="AI146" s="19"/>
    </row>
    <row r="147" spans="1:35" s="180" customFormat="1" ht="17.25" customHeight="1">
      <c r="A147" s="71"/>
      <c r="B147" s="368" t="s">
        <v>225</v>
      </c>
      <c r="C147" s="368"/>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19"/>
      <c r="Z147" s="27"/>
      <c r="AA147" s="27"/>
      <c r="AB147" s="19"/>
      <c r="AC147" s="19"/>
      <c r="AD147" s="19"/>
      <c r="AE147" s="19"/>
      <c r="AF147" s="19"/>
      <c r="AG147" s="19"/>
      <c r="AH147" s="19"/>
      <c r="AI147" s="19"/>
    </row>
    <row r="148" spans="1:35" ht="6" customHeight="1">
      <c r="B148" s="7"/>
      <c r="C148" s="7"/>
      <c r="D148" s="7"/>
      <c r="E148" s="7"/>
      <c r="F148" s="7"/>
      <c r="G148" s="7"/>
      <c r="H148" s="7"/>
      <c r="I148" s="7"/>
      <c r="J148" s="7"/>
      <c r="K148" s="7"/>
      <c r="L148" s="7"/>
      <c r="M148" s="7"/>
      <c r="N148" s="7"/>
      <c r="O148" s="7"/>
      <c r="P148" s="7"/>
      <c r="Q148" s="178"/>
      <c r="R148" s="7"/>
      <c r="S148" s="7"/>
      <c r="T148" s="7"/>
      <c r="U148" s="178"/>
      <c r="V148" s="178"/>
      <c r="W148" s="178"/>
      <c r="X148" s="92"/>
      <c r="Z148" s="27"/>
      <c r="AA148" s="27"/>
      <c r="AB148" s="19"/>
      <c r="AC148" s="19"/>
      <c r="AD148" s="19"/>
      <c r="AE148" s="19"/>
      <c r="AF148" s="19"/>
      <c r="AG148" s="19"/>
      <c r="AH148" s="19"/>
      <c r="AI148" s="19"/>
    </row>
    <row r="149" spans="1:35" ht="31.5" customHeight="1">
      <c r="A149" s="185" t="s">
        <v>14</v>
      </c>
      <c r="B149" s="342" t="s">
        <v>258</v>
      </c>
      <c r="C149" s="342"/>
      <c r="D149" s="342"/>
      <c r="E149" s="342"/>
      <c r="F149" s="342"/>
      <c r="G149" s="342"/>
      <c r="H149" s="342"/>
      <c r="I149" s="342"/>
      <c r="J149" s="342"/>
      <c r="K149" s="342"/>
      <c r="L149" s="342"/>
      <c r="M149" s="342"/>
      <c r="N149" s="342"/>
      <c r="O149" s="342"/>
      <c r="P149" s="342"/>
      <c r="Q149" s="342"/>
      <c r="R149" s="342"/>
      <c r="S149" s="342"/>
      <c r="T149" s="342"/>
      <c r="U149" s="342"/>
      <c r="V149" s="342"/>
      <c r="W149" s="342"/>
      <c r="X149" s="160">
        <f>+IFERROR(IF(OR(B45="Όριο ηλικίας",B45="Θάνατος",B45="Λόγοι Υγείας",),0,#REF!),0)</f>
        <v>0</v>
      </c>
      <c r="Z149" s="128" t="e">
        <f>+((#REF!-N35)*12-P35)/(12)</f>
        <v>#REF!</v>
      </c>
      <c r="AA149" s="27"/>
      <c r="AB149" s="19"/>
      <c r="AC149" s="19"/>
      <c r="AD149" s="19"/>
      <c r="AE149" s="19"/>
      <c r="AF149" s="19"/>
      <c r="AG149" s="19"/>
      <c r="AH149" s="19"/>
      <c r="AI149" s="19"/>
    </row>
    <row r="150" spans="1:35" ht="6" customHeight="1">
      <c r="B150" s="342"/>
      <c r="C150" s="342"/>
      <c r="D150" s="342"/>
      <c r="E150" s="342"/>
      <c r="F150" s="342"/>
      <c r="G150" s="342"/>
      <c r="H150" s="342"/>
      <c r="I150" s="342"/>
      <c r="J150" s="342"/>
      <c r="K150" s="342"/>
      <c r="L150" s="342"/>
      <c r="M150" s="342"/>
      <c r="N150" s="342"/>
      <c r="O150" s="342"/>
      <c r="P150" s="342"/>
      <c r="Q150" s="342"/>
      <c r="R150" s="342"/>
      <c r="S150" s="342"/>
      <c r="T150" s="192"/>
      <c r="U150" s="178"/>
      <c r="V150" s="178"/>
      <c r="W150" s="178"/>
      <c r="X150" s="92"/>
      <c r="Z150" s="27"/>
      <c r="AA150" s="27"/>
      <c r="AB150" s="19"/>
      <c r="AC150" s="19"/>
      <c r="AD150" s="19"/>
      <c r="AE150" s="19"/>
      <c r="AF150" s="19"/>
      <c r="AG150" s="19"/>
      <c r="AH150" s="19"/>
      <c r="AI150" s="19"/>
    </row>
    <row r="151" spans="1:35" ht="17.25" customHeight="1">
      <c r="A151" s="178"/>
      <c r="H151" s="2"/>
      <c r="I151" s="2"/>
      <c r="S151" s="37"/>
      <c r="T151" s="369" t="s">
        <v>4</v>
      </c>
      <c r="U151" s="370"/>
      <c r="V151" s="371" t="s">
        <v>5</v>
      </c>
      <c r="W151" s="372"/>
      <c r="X151" s="5" t="s">
        <v>29</v>
      </c>
      <c r="Z151" s="27"/>
      <c r="AA151" s="27"/>
      <c r="AB151" s="19"/>
      <c r="AC151" s="19"/>
      <c r="AD151" s="19"/>
      <c r="AE151" s="19"/>
      <c r="AF151" s="19"/>
      <c r="AG151" s="19"/>
      <c r="AH151" s="19"/>
      <c r="AI151" s="19"/>
    </row>
    <row r="152" spans="1:35" ht="18.75" customHeight="1">
      <c r="A152" s="199" t="s">
        <v>10</v>
      </c>
      <c r="B152" s="11" t="s">
        <v>46</v>
      </c>
      <c r="C152" s="11"/>
      <c r="D152" s="11"/>
      <c r="E152" s="11"/>
      <c r="F152" s="11"/>
      <c r="G152" s="11"/>
      <c r="H152" s="11"/>
      <c r="I152" s="11"/>
      <c r="J152" s="11"/>
      <c r="K152" s="11"/>
      <c r="L152" s="11"/>
      <c r="M152" s="11"/>
      <c r="N152" s="11"/>
      <c r="O152" s="11"/>
      <c r="P152" s="11"/>
      <c r="Q152" s="11"/>
      <c r="R152" s="11"/>
      <c r="S152" s="199"/>
      <c r="T152" s="361">
        <v>4</v>
      </c>
      <c r="U152" s="260"/>
      <c r="V152" s="361">
        <v>3</v>
      </c>
      <c r="W152" s="260"/>
      <c r="X152" s="87">
        <v>0</v>
      </c>
      <c r="Z152" s="27"/>
      <c r="AA152" s="27"/>
      <c r="AB152" s="19"/>
      <c r="AC152" s="19"/>
      <c r="AD152" s="19"/>
      <c r="AE152" s="19"/>
      <c r="AF152" s="19"/>
      <c r="AG152" s="19"/>
      <c r="AH152" s="19"/>
      <c r="AI152" s="19"/>
    </row>
    <row r="153" spans="1:35" ht="15.75" customHeight="1">
      <c r="A153" s="187" t="s">
        <v>35</v>
      </c>
      <c r="B153" s="8" t="s">
        <v>220</v>
      </c>
      <c r="C153" s="8"/>
      <c r="D153" s="8"/>
      <c r="E153" s="8"/>
      <c r="F153" s="8"/>
      <c r="G153" s="8"/>
      <c r="H153" s="8"/>
      <c r="I153" s="8"/>
      <c r="J153" s="8"/>
      <c r="K153" s="8"/>
      <c r="L153" s="8"/>
      <c r="M153" s="8"/>
      <c r="N153" s="8"/>
      <c r="O153" s="8"/>
      <c r="P153" s="8"/>
      <c r="Q153" s="8"/>
      <c r="R153" s="8"/>
      <c r="S153" s="188"/>
      <c r="T153" s="262"/>
      <c r="U153" s="263"/>
      <c r="V153" s="262"/>
      <c r="W153" s="263"/>
      <c r="X153" s="84"/>
      <c r="Z153" s="27"/>
      <c r="AA153" s="27"/>
      <c r="AB153" s="19"/>
      <c r="AC153" s="19"/>
      <c r="AD153" s="19"/>
      <c r="AE153" s="19"/>
      <c r="AF153" s="19"/>
      <c r="AG153" s="19"/>
      <c r="AH153" s="19"/>
      <c r="AI153" s="19"/>
    </row>
    <row r="154" spans="1:35" ht="17.25" customHeight="1">
      <c r="A154" s="81"/>
      <c r="B154" s="13" t="s">
        <v>52</v>
      </c>
      <c r="C154" s="13"/>
      <c r="D154" s="13"/>
      <c r="E154" s="13"/>
      <c r="F154" s="13"/>
      <c r="G154" s="13"/>
      <c r="H154" s="13"/>
      <c r="I154" s="13"/>
      <c r="J154" s="13"/>
      <c r="K154" s="13"/>
      <c r="L154" s="13"/>
      <c r="M154" s="13"/>
      <c r="N154" s="13"/>
      <c r="O154" s="13"/>
      <c r="P154" s="13"/>
      <c r="Q154" s="199"/>
      <c r="R154" s="11"/>
      <c r="S154" s="82"/>
      <c r="T154" s="367">
        <v>0</v>
      </c>
      <c r="U154" s="356"/>
      <c r="V154" s="367">
        <v>0</v>
      </c>
      <c r="W154" s="356"/>
      <c r="X154" s="38">
        <v>0</v>
      </c>
      <c r="Z154" s="126"/>
      <c r="AA154" s="126"/>
      <c r="AB154" s="127"/>
      <c r="AC154" s="44"/>
      <c r="AD154" s="44"/>
      <c r="AE154" s="19"/>
      <c r="AF154" s="19"/>
      <c r="AG154" s="19"/>
      <c r="AH154" s="19"/>
      <c r="AI154" s="19"/>
    </row>
    <row r="155" spans="1:35" ht="20.25" customHeight="1">
      <c r="A155" s="90"/>
      <c r="B155" s="362"/>
      <c r="C155" s="362"/>
      <c r="D155" s="362"/>
      <c r="E155" s="362"/>
      <c r="F155" s="362"/>
      <c r="G155" s="362"/>
      <c r="H155" s="362"/>
      <c r="I155" s="362"/>
      <c r="J155" s="362"/>
      <c r="K155" s="362"/>
      <c r="L155" s="362"/>
      <c r="M155" s="362"/>
      <c r="N155" s="362"/>
      <c r="O155" s="362"/>
      <c r="P155" s="362"/>
      <c r="Q155" s="362"/>
      <c r="R155" s="362"/>
      <c r="S155" s="397"/>
      <c r="T155" s="361">
        <v>4</v>
      </c>
      <c r="U155" s="260"/>
      <c r="V155" s="361">
        <v>3</v>
      </c>
      <c r="W155" s="260"/>
      <c r="X155" s="35">
        <v>0</v>
      </c>
      <c r="Z155" s="47"/>
      <c r="AA155" s="47"/>
      <c r="AB155" s="44"/>
      <c r="AC155" s="44"/>
      <c r="AD155" s="44"/>
      <c r="AE155" s="19"/>
      <c r="AF155" s="19"/>
      <c r="AG155" s="19"/>
      <c r="AH155" s="19"/>
      <c r="AI155" s="19"/>
    </row>
    <row r="156" spans="1:35" ht="15.75" customHeight="1">
      <c r="A156" s="187" t="s">
        <v>28</v>
      </c>
      <c r="B156" s="362" t="s">
        <v>221</v>
      </c>
      <c r="C156" s="362"/>
      <c r="D156" s="362"/>
      <c r="E156" s="362"/>
      <c r="F156" s="362"/>
      <c r="G156" s="362"/>
      <c r="H156" s="362"/>
      <c r="I156" s="195"/>
      <c r="J156" s="195"/>
      <c r="K156" s="195"/>
      <c r="L156" s="195"/>
      <c r="M156" s="195"/>
      <c r="N156" s="195"/>
      <c r="O156" s="195"/>
      <c r="P156" s="195"/>
      <c r="Q156" s="195"/>
      <c r="R156" s="195"/>
      <c r="S156" s="202"/>
      <c r="T156" s="262"/>
      <c r="U156" s="263"/>
      <c r="V156" s="262"/>
      <c r="W156" s="263"/>
      <c r="X156" s="84"/>
      <c r="Z156" s="47"/>
      <c r="AA156" s="47"/>
      <c r="AB156" s="44"/>
      <c r="AC156" s="44"/>
      <c r="AD156" s="44"/>
      <c r="AE156" s="19"/>
      <c r="AF156" s="19"/>
      <c r="AG156" s="19"/>
      <c r="AH156" s="19"/>
      <c r="AI156" s="19"/>
    </row>
    <row r="157" spans="1:35" ht="15" customHeight="1">
      <c r="A157" s="81"/>
      <c r="B157" s="13" t="s">
        <v>223</v>
      </c>
      <c r="C157" s="13"/>
      <c r="D157" s="199"/>
      <c r="E157" s="199"/>
      <c r="F157" s="199"/>
      <c r="G157" s="199"/>
      <c r="H157" s="199"/>
      <c r="I157" s="199"/>
      <c r="J157" s="199"/>
      <c r="K157" s="199"/>
      <c r="L157" s="199"/>
      <c r="M157" s="199"/>
      <c r="N157" s="199"/>
      <c r="O157" s="199"/>
      <c r="P157" s="199"/>
      <c r="Q157" s="199"/>
      <c r="R157" s="11"/>
      <c r="S157" s="200"/>
      <c r="T157" s="394" t="str">
        <f>IFERROR(QUOTIENT(QUOTIENT(#REF!,30),12),"")</f>
        <v/>
      </c>
      <c r="U157" s="395"/>
      <c r="V157" s="396" t="str">
        <f>IFERROR(MOD(QUOTIENT(#REF!,30),12),"")</f>
        <v/>
      </c>
      <c r="W157" s="395"/>
      <c r="X157" s="10" t="str">
        <f>IFERROR(MOD(#REF!,30),"")</f>
        <v/>
      </c>
      <c r="Z157" s="27"/>
      <c r="AA157" s="27"/>
      <c r="AB157" s="19"/>
      <c r="AC157" s="19"/>
      <c r="AD157" s="19"/>
      <c r="AE157" s="19"/>
      <c r="AF157" s="19"/>
      <c r="AG157" s="19"/>
      <c r="AH157" s="19"/>
      <c r="AI157" s="19"/>
    </row>
    <row r="158" spans="1:35" ht="16.5" customHeight="1">
      <c r="A158" s="178"/>
      <c r="B158" s="1" t="s">
        <v>210</v>
      </c>
      <c r="D158" s="195"/>
      <c r="E158" s="195"/>
      <c r="F158" s="195"/>
      <c r="G158" s="195"/>
      <c r="H158" s="195"/>
      <c r="I158" s="195"/>
      <c r="J158" s="195"/>
      <c r="K158" s="195"/>
      <c r="L158" s="195"/>
      <c r="M158" s="195"/>
      <c r="N158" s="195"/>
      <c r="O158" s="195"/>
      <c r="P158" s="195"/>
      <c r="Q158" s="195"/>
      <c r="R158" s="195"/>
      <c r="S158" s="202"/>
      <c r="T158" s="360">
        <v>4</v>
      </c>
      <c r="U158" s="360"/>
      <c r="V158" s="238">
        <v>3</v>
      </c>
      <c r="W158" s="240"/>
      <c r="X158" s="42">
        <v>0</v>
      </c>
      <c r="Y158" s="39"/>
      <c r="Z158" s="27"/>
      <c r="AA158" s="27"/>
      <c r="AB158" s="19"/>
      <c r="AC158" s="19"/>
      <c r="AD158" s="19"/>
      <c r="AE158" s="19"/>
      <c r="AF158" s="19"/>
      <c r="AG158" s="19"/>
      <c r="AH158" s="19"/>
      <c r="AI158" s="19"/>
    </row>
    <row r="159" spans="1:35" ht="17.25" customHeight="1">
      <c r="D159" s="14"/>
      <c r="E159" s="14"/>
      <c r="F159" s="14"/>
      <c r="G159" s="14"/>
      <c r="H159" s="14"/>
      <c r="I159" s="14"/>
      <c r="J159" s="180" t="s">
        <v>158</v>
      </c>
      <c r="K159" s="14"/>
      <c r="L159" s="14"/>
      <c r="M159" s="14"/>
      <c r="N159" s="14"/>
      <c r="O159" s="14"/>
      <c r="P159" s="14"/>
      <c r="Q159" s="14"/>
      <c r="S159" s="14"/>
      <c r="T159" s="14"/>
      <c r="U159" s="40"/>
      <c r="V159" s="377">
        <v>51</v>
      </c>
      <c r="W159" s="378"/>
      <c r="X159" s="178"/>
      <c r="Y159" s="44"/>
      <c r="Z159" s="27"/>
      <c r="AA159" s="16"/>
      <c r="AB159" s="19"/>
      <c r="AC159" s="19"/>
      <c r="AD159" s="19"/>
      <c r="AE159" s="19"/>
      <c r="AF159" s="19"/>
      <c r="AG159" s="19"/>
      <c r="AH159" s="19"/>
      <c r="AI159" s="19"/>
    </row>
    <row r="160" spans="1:35" ht="15" customHeight="1">
      <c r="D160" s="14"/>
      <c r="E160" s="14"/>
      <c r="F160" s="14"/>
      <c r="G160" s="14"/>
      <c r="H160" s="14"/>
      <c r="I160" s="14"/>
      <c r="J160" s="14"/>
      <c r="K160" s="14"/>
      <c r="L160" s="14"/>
      <c r="M160" s="14"/>
      <c r="N160" s="14"/>
      <c r="O160" s="14"/>
      <c r="P160" s="14"/>
      <c r="Q160" s="14"/>
      <c r="R160" s="14"/>
      <c r="S160" s="192"/>
      <c r="T160" s="192"/>
      <c r="X160" s="57"/>
      <c r="Y160" s="44"/>
      <c r="Z160" s="27"/>
      <c r="AA160" s="27"/>
      <c r="AB160" s="19"/>
      <c r="AC160" s="19"/>
      <c r="AD160" s="19"/>
      <c r="AE160" s="19"/>
      <c r="AF160" s="19"/>
      <c r="AG160" s="19"/>
      <c r="AH160" s="19"/>
      <c r="AI160" s="19"/>
    </row>
    <row r="161" spans="1:35" ht="18" customHeight="1">
      <c r="B161" s="1" t="s">
        <v>161</v>
      </c>
      <c r="Q161" s="1"/>
      <c r="V161" s="387">
        <v>0</v>
      </c>
      <c r="W161" s="388"/>
      <c r="X161" s="191"/>
      <c r="Y161" s="44"/>
      <c r="Z161" s="27"/>
      <c r="AA161" s="27"/>
      <c r="AB161" s="19"/>
      <c r="AC161" s="19"/>
      <c r="AD161" s="19"/>
      <c r="AE161" s="19"/>
      <c r="AF161" s="19"/>
      <c r="AG161" s="19"/>
      <c r="AH161" s="19"/>
      <c r="AI161" s="19"/>
    </row>
    <row r="162" spans="1:35" ht="7.5" customHeight="1">
      <c r="X162" s="92"/>
      <c r="Y162" s="44"/>
      <c r="Z162" s="27"/>
      <c r="AA162" s="27"/>
      <c r="AB162" s="19"/>
      <c r="AC162" s="19"/>
      <c r="AD162" s="19"/>
      <c r="AE162" s="19"/>
      <c r="AF162" s="19"/>
      <c r="AG162" s="19"/>
      <c r="AH162" s="19"/>
      <c r="AI162" s="19"/>
    </row>
    <row r="163" spans="1:35" ht="45" customHeight="1">
      <c r="A163" s="185" t="s">
        <v>15</v>
      </c>
      <c r="B163" s="243" t="s">
        <v>263</v>
      </c>
      <c r="C163" s="243"/>
      <c r="D163" s="243"/>
      <c r="E163" s="243"/>
      <c r="F163" s="243"/>
      <c r="G163" s="243"/>
      <c r="H163" s="243"/>
      <c r="I163" s="243"/>
      <c r="J163" s="243"/>
      <c r="K163" s="243"/>
      <c r="L163" s="243"/>
      <c r="M163" s="243"/>
      <c r="N163" s="243"/>
      <c r="O163" s="243"/>
      <c r="P163" s="243"/>
      <c r="Q163" s="243"/>
      <c r="R163" s="243"/>
      <c r="U163" s="22"/>
      <c r="V163" s="22"/>
      <c r="W163" s="389"/>
      <c r="X163" s="389"/>
      <c r="Y163" s="44"/>
      <c r="Z163" s="27"/>
      <c r="AA163" s="27"/>
      <c r="AB163" s="19"/>
      <c r="AC163" s="19"/>
      <c r="AD163" s="19"/>
      <c r="AE163" s="19"/>
      <c r="AF163" s="19"/>
      <c r="AG163" s="19"/>
      <c r="AH163" s="19"/>
      <c r="AI163" s="19"/>
    </row>
    <row r="164" spans="1:35" ht="34.5" customHeight="1">
      <c r="B164" s="243"/>
      <c r="C164" s="243"/>
      <c r="D164" s="243"/>
      <c r="E164" s="243"/>
      <c r="F164" s="243"/>
      <c r="G164" s="243"/>
      <c r="H164" s="243"/>
      <c r="I164" s="243"/>
      <c r="J164" s="243"/>
      <c r="K164" s="243"/>
      <c r="L164" s="243"/>
      <c r="M164" s="243"/>
      <c r="N164" s="243"/>
      <c r="O164" s="243"/>
      <c r="P164" s="243"/>
      <c r="Q164" s="243"/>
      <c r="R164" s="243"/>
      <c r="U164" s="171"/>
      <c r="V164" s="172" t="s">
        <v>0</v>
      </c>
      <c r="W164" s="390"/>
      <c r="X164" s="390"/>
      <c r="Y164" s="44"/>
      <c r="Z164" s="27"/>
      <c r="AA164" s="27"/>
      <c r="AB164" s="19"/>
      <c r="AC164" s="19"/>
      <c r="AD164" s="19"/>
      <c r="AE164" s="19"/>
      <c r="AF164" s="19"/>
      <c r="AG164" s="19"/>
      <c r="AH164" s="19"/>
      <c r="AI164" s="19"/>
    </row>
    <row r="165" spans="1:35" ht="15.75" customHeight="1">
      <c r="B165" s="182"/>
      <c r="C165" s="182"/>
      <c r="D165" s="182"/>
      <c r="E165" s="182"/>
      <c r="F165" s="182"/>
      <c r="G165" s="182"/>
      <c r="H165" s="182"/>
      <c r="I165" s="182"/>
      <c r="J165" s="182"/>
      <c r="K165" s="182"/>
      <c r="L165" s="182"/>
      <c r="M165" s="182"/>
      <c r="N165" s="182"/>
      <c r="O165" s="182"/>
      <c r="P165" s="182"/>
      <c r="Q165" s="182"/>
      <c r="R165" s="182"/>
      <c r="U165" s="181"/>
      <c r="V165" s="181"/>
      <c r="W165" s="211"/>
      <c r="X165" s="211"/>
      <c r="Y165" s="44"/>
      <c r="Z165" s="27"/>
      <c r="AA165" s="27"/>
      <c r="AB165" s="19"/>
      <c r="AC165" s="19"/>
      <c r="AD165" s="19"/>
      <c r="AE165" s="19"/>
      <c r="AF165" s="19"/>
      <c r="AG165" s="19"/>
      <c r="AH165" s="19"/>
      <c r="AI165" s="19"/>
    </row>
    <row r="166" spans="1:35" ht="22.5" customHeight="1">
      <c r="A166" s="185" t="s">
        <v>9</v>
      </c>
      <c r="B166" s="69" t="s">
        <v>211</v>
      </c>
      <c r="C166" s="69"/>
      <c r="Q166" s="1"/>
      <c r="U166" s="181"/>
      <c r="V166" s="181"/>
      <c r="W166" s="181"/>
      <c r="X166" s="92"/>
      <c r="Y166" s="44"/>
      <c r="Z166" s="27"/>
      <c r="AA166" s="27"/>
      <c r="AB166" s="19"/>
      <c r="AC166" s="19"/>
      <c r="AD166" s="19"/>
      <c r="AE166" s="19"/>
      <c r="AF166" s="19"/>
      <c r="AG166" s="19"/>
      <c r="AH166" s="19"/>
      <c r="AI166" s="19"/>
    </row>
    <row r="167" spans="1:35" ht="17.25" customHeight="1">
      <c r="A167" s="185" t="s">
        <v>47</v>
      </c>
      <c r="B167" s="1" t="s">
        <v>43</v>
      </c>
      <c r="V167" s="181" t="s">
        <v>0</v>
      </c>
      <c r="W167" s="391">
        <v>0</v>
      </c>
      <c r="X167" s="391"/>
      <c r="Y167" s="44"/>
      <c r="Z167" s="27"/>
      <c r="AA167" s="128"/>
      <c r="AB167" s="19"/>
      <c r="AC167" s="19"/>
      <c r="AD167" s="19"/>
      <c r="AE167" s="19"/>
      <c r="AF167" s="19"/>
      <c r="AG167" s="19"/>
      <c r="AH167" s="19"/>
      <c r="AI167" s="19"/>
    </row>
    <row r="168" spans="1:35" ht="15" customHeight="1">
      <c r="V168" s="181"/>
      <c r="W168" s="181"/>
      <c r="X168" s="92"/>
      <c r="Y168" s="44"/>
      <c r="Z168" s="27"/>
      <c r="AA168" s="129"/>
      <c r="AB168" s="19"/>
      <c r="AC168" s="19"/>
      <c r="AD168" s="19"/>
      <c r="AE168" s="19"/>
      <c r="AF168" s="19"/>
      <c r="AG168" s="19"/>
      <c r="AH168" s="19"/>
      <c r="AI168" s="19"/>
    </row>
    <row r="169" spans="1:35" ht="18" customHeight="1">
      <c r="A169" s="185" t="s">
        <v>48</v>
      </c>
      <c r="B169" s="15" t="s">
        <v>162</v>
      </c>
      <c r="C169" s="15"/>
      <c r="M169" s="7"/>
      <c r="N169" s="392">
        <v>0</v>
      </c>
      <c r="O169" s="393"/>
      <c r="P169" s="185" t="s">
        <v>160</v>
      </c>
      <c r="Q169" s="63" t="s">
        <v>191</v>
      </c>
      <c r="V169" s="181" t="s">
        <v>0</v>
      </c>
      <c r="W169" s="391">
        <f>IF(N169="","",IF(OR(B45="Παραίτηση",B45="Διορισμός σε Οργανισμό Δημοσίου Δικαίου ή Αρχή Τοπικής Αυτοδιοίκησης"),W164*V161/144,IF(AND(B45="Θάνατος",(AA169+W141)&lt;W103),W103-W141,AA169)))</f>
        <v>0</v>
      </c>
      <c r="X169" s="391"/>
      <c r="Y169" s="44"/>
      <c r="Z169" s="27"/>
      <c r="AA169" s="128">
        <f>N169*14/3</f>
        <v>0</v>
      </c>
      <c r="AB169" s="19"/>
      <c r="AC169" s="19"/>
      <c r="AD169" s="19"/>
      <c r="AE169" s="19"/>
      <c r="AF169" s="19"/>
      <c r="AG169" s="19"/>
      <c r="AH169" s="19"/>
      <c r="AI169" s="19"/>
    </row>
    <row r="170" spans="1:35" ht="10.5" customHeight="1">
      <c r="A170" s="199"/>
      <c r="B170" s="11" t="s">
        <v>33</v>
      </c>
      <c r="C170" s="11"/>
      <c r="D170" s="11"/>
      <c r="E170" s="11"/>
      <c r="F170" s="11"/>
      <c r="G170" s="11"/>
      <c r="H170" s="11"/>
      <c r="I170" s="11"/>
      <c r="J170" s="11"/>
      <c r="K170" s="11"/>
      <c r="L170" s="11"/>
      <c r="M170" s="11"/>
      <c r="N170" s="11"/>
      <c r="O170" s="11"/>
      <c r="P170" s="11"/>
      <c r="Q170" s="199"/>
      <c r="R170" s="11"/>
      <c r="S170" s="11"/>
      <c r="T170" s="11"/>
      <c r="U170" s="199"/>
      <c r="V170" s="199"/>
      <c r="W170" s="199"/>
      <c r="X170" s="55"/>
      <c r="Y170" s="44"/>
      <c r="Z170" s="27"/>
      <c r="AA170" s="27"/>
      <c r="AB170" s="19"/>
      <c r="AC170" s="19"/>
      <c r="AD170" s="19"/>
      <c r="AE170" s="19"/>
      <c r="AF170" s="19"/>
      <c r="AG170" s="19"/>
      <c r="AH170" s="19"/>
      <c r="AI170" s="19"/>
    </row>
    <row r="171" spans="1:35" ht="15" customHeight="1">
      <c r="A171" s="70" t="s">
        <v>245</v>
      </c>
      <c r="B171" s="65"/>
      <c r="C171" s="65"/>
      <c r="D171" s="56"/>
      <c r="E171" s="56"/>
      <c r="F171" s="56"/>
      <c r="G171" s="56"/>
      <c r="H171" s="56"/>
      <c r="I171" s="56"/>
      <c r="J171" s="56"/>
      <c r="K171" s="56"/>
      <c r="L171" s="56"/>
      <c r="M171" s="56"/>
      <c r="N171" s="56"/>
      <c r="O171" s="56"/>
      <c r="P171" s="56"/>
      <c r="Q171" s="56"/>
      <c r="R171" s="56"/>
      <c r="S171" s="56"/>
      <c r="T171"/>
      <c r="U171"/>
      <c r="V171" s="208"/>
      <c r="W171" s="208"/>
      <c r="X171" s="92"/>
      <c r="Y171" s="44"/>
      <c r="Z171" s="27"/>
      <c r="AA171" s="27"/>
      <c r="AB171" s="19"/>
      <c r="AC171" s="19"/>
      <c r="AD171" s="19"/>
      <c r="AE171" s="19"/>
      <c r="AF171" s="19"/>
      <c r="AG171" s="19"/>
      <c r="AH171" s="19"/>
      <c r="AI171" s="19"/>
    </row>
    <row r="172" spans="1:35" s="205" customFormat="1" ht="15.75" customHeight="1">
      <c r="A172" s="72" t="s">
        <v>14</v>
      </c>
      <c r="B172" s="19" t="s">
        <v>259</v>
      </c>
      <c r="C172" s="19"/>
      <c r="D172" s="19"/>
      <c r="E172" s="19"/>
      <c r="F172" s="19"/>
      <c r="G172" s="19"/>
      <c r="H172" s="19"/>
      <c r="I172" s="19"/>
      <c r="J172" s="19"/>
      <c r="K172" s="19"/>
      <c r="L172" s="19"/>
      <c r="M172" s="19"/>
      <c r="N172" s="19"/>
      <c r="O172" s="19"/>
      <c r="P172" s="19"/>
      <c r="Q172" s="19"/>
      <c r="R172" s="19"/>
      <c r="S172" s="19"/>
      <c r="T172" s="44"/>
      <c r="U172" s="44"/>
      <c r="V172" s="181" t="s">
        <v>0</v>
      </c>
      <c r="W172" s="381">
        <v>19432.060000000001</v>
      </c>
      <c r="X172" s="381"/>
      <c r="Y172" s="59"/>
      <c r="Z172" s="130"/>
      <c r="AA172" s="130"/>
      <c r="AB172" s="131"/>
      <c r="AC172" s="131"/>
      <c r="AD172" s="131"/>
      <c r="AE172" s="131"/>
      <c r="AF172" s="131"/>
      <c r="AG172" s="131"/>
      <c r="AH172" s="131"/>
      <c r="AI172" s="131"/>
    </row>
    <row r="173" spans="1:35" ht="3.75" customHeight="1">
      <c r="B173" s="382"/>
      <c r="C173" s="382"/>
      <c r="D173" s="382"/>
      <c r="E173" s="382"/>
      <c r="F173" s="382"/>
      <c r="G173" s="382"/>
      <c r="H173" s="382"/>
      <c r="I173" s="382"/>
      <c r="J173" s="382"/>
      <c r="K173" s="382"/>
      <c r="L173" s="382"/>
      <c r="M173" s="382"/>
      <c r="N173" s="382"/>
      <c r="O173" s="382"/>
      <c r="P173" s="382"/>
      <c r="Q173" s="382"/>
      <c r="R173" s="382"/>
      <c r="S173" s="382"/>
      <c r="T173" s="383"/>
      <c r="U173" s="384"/>
      <c r="V173" s="384"/>
      <c r="W173" s="385"/>
      <c r="X173" s="386"/>
      <c r="Y173" s="44"/>
      <c r="Z173" s="27"/>
      <c r="AA173" s="27"/>
      <c r="AB173" s="19"/>
      <c r="AC173" s="19"/>
      <c r="AD173" s="19"/>
      <c r="AE173" s="19"/>
      <c r="AF173" s="19"/>
      <c r="AG173" s="19"/>
      <c r="AH173" s="19"/>
      <c r="AI173" s="19"/>
    </row>
    <row r="174" spans="1:35" ht="18" customHeight="1">
      <c r="A174" s="72" t="s">
        <v>10</v>
      </c>
      <c r="B174" s="19" t="s">
        <v>260</v>
      </c>
      <c r="C174" s="19"/>
      <c r="D174" s="19"/>
      <c r="E174" s="19"/>
      <c r="F174" s="19"/>
      <c r="G174" s="19"/>
      <c r="H174" s="19"/>
      <c r="I174" s="19"/>
      <c r="J174" s="19"/>
      <c r="K174" s="19"/>
      <c r="L174" s="19"/>
      <c r="M174" s="19"/>
      <c r="N174" s="19"/>
      <c r="O174" s="19"/>
      <c r="P174" s="19"/>
      <c r="Q174" s="20"/>
      <c r="R174" s="19"/>
      <c r="S174" s="19"/>
      <c r="T174" s="44"/>
      <c r="U174" s="183"/>
      <c r="V174" s="181" t="s">
        <v>0</v>
      </c>
      <c r="W174" s="381">
        <v>90682.95</v>
      </c>
      <c r="X174" s="381"/>
      <c r="Y174" s="44"/>
      <c r="Z174" s="27"/>
      <c r="AA174" s="27"/>
      <c r="AB174" s="19"/>
      <c r="AC174" s="19"/>
      <c r="AD174" s="19"/>
      <c r="AE174" s="19"/>
      <c r="AF174" s="19"/>
      <c r="AG174" s="19"/>
      <c r="AH174" s="19"/>
      <c r="AI174" s="19"/>
    </row>
    <row r="175" spans="1:35" ht="6.75" customHeight="1">
      <c r="A175" s="20"/>
      <c r="B175" s="382"/>
      <c r="C175" s="382"/>
      <c r="D175" s="382"/>
      <c r="E175" s="382"/>
      <c r="F175" s="382"/>
      <c r="G175" s="382"/>
      <c r="H175" s="382"/>
      <c r="I175" s="382"/>
      <c r="J175" s="382"/>
      <c r="K175" s="382"/>
      <c r="L175" s="382"/>
      <c r="M175" s="382"/>
      <c r="N175" s="382"/>
      <c r="O175" s="382"/>
      <c r="P175" s="382"/>
      <c r="Q175" s="382"/>
      <c r="R175" s="382"/>
      <c r="S175" s="382"/>
      <c r="T175" s="383"/>
      <c r="U175" s="384"/>
      <c r="V175" s="384"/>
      <c r="W175" s="383"/>
      <c r="X175" s="384"/>
      <c r="Y175" s="44"/>
      <c r="Z175" s="27"/>
      <c r="AA175" s="27"/>
      <c r="AB175" s="19"/>
      <c r="AC175" s="19"/>
      <c r="AD175" s="19"/>
      <c r="AE175" s="19"/>
      <c r="AF175" s="19"/>
      <c r="AG175" s="19"/>
      <c r="AH175" s="19"/>
      <c r="AI175" s="19"/>
    </row>
    <row r="176" spans="1:35" ht="6.75" customHeight="1">
      <c r="T176" s="7"/>
      <c r="U176" s="178"/>
      <c r="V176" s="178"/>
      <c r="W176" s="178"/>
      <c r="X176" s="92"/>
      <c r="Y176" s="44"/>
      <c r="Z176" s="27"/>
      <c r="AA176" s="27"/>
      <c r="AB176" s="19"/>
      <c r="AC176" s="19"/>
      <c r="AD176" s="19"/>
      <c r="AE176" s="19"/>
      <c r="AF176" s="19"/>
      <c r="AG176" s="19"/>
      <c r="AH176" s="19"/>
      <c r="AI176" s="19"/>
    </row>
    <row r="177" spans="1:35" ht="15.75" customHeight="1">
      <c r="A177" s="70" t="s">
        <v>252</v>
      </c>
      <c r="B177" s="65"/>
      <c r="C177" s="65"/>
      <c r="D177" s="56"/>
      <c r="E177" s="56"/>
      <c r="F177" s="56"/>
      <c r="G177" s="56"/>
      <c r="H177" s="56"/>
      <c r="I177" s="56"/>
      <c r="J177" s="56"/>
      <c r="K177" s="56"/>
      <c r="L177" s="56"/>
      <c r="M177" s="56"/>
      <c r="N177" s="56"/>
      <c r="O177" s="56"/>
      <c r="P177" s="56"/>
      <c r="Q177" s="56"/>
      <c r="R177" s="56"/>
      <c r="S177" s="56"/>
      <c r="T177"/>
      <c r="U177"/>
      <c r="V177"/>
      <c r="W177"/>
      <c r="X177" s="92"/>
      <c r="Y177" s="44"/>
      <c r="Z177" s="27"/>
      <c r="AA177" s="27"/>
      <c r="AB177" s="19"/>
      <c r="AC177" s="19"/>
      <c r="AD177" s="19"/>
      <c r="AE177" s="19"/>
      <c r="AF177" s="19"/>
      <c r="AG177" s="19"/>
      <c r="AH177" s="19"/>
      <c r="AI177" s="19"/>
    </row>
    <row r="178" spans="1:35" ht="14.25" customHeight="1">
      <c r="A178" s="72"/>
      <c r="B178" s="403" t="s">
        <v>253</v>
      </c>
      <c r="C178" s="403"/>
      <c r="D178" s="403"/>
      <c r="E178" s="403"/>
      <c r="F178" s="403"/>
      <c r="G178" s="403"/>
      <c r="H178" s="403"/>
      <c r="I178" s="403"/>
      <c r="J178" s="403"/>
      <c r="K178" s="403"/>
      <c r="L178" s="403"/>
      <c r="M178" s="403"/>
      <c r="N178" s="403"/>
      <c r="O178" s="403"/>
      <c r="P178" s="403"/>
      <c r="Q178" s="403"/>
      <c r="R178" s="403"/>
      <c r="S178" s="403"/>
      <c r="T178" s="403"/>
      <c r="U178" s="403"/>
      <c r="X178" s="92"/>
      <c r="Y178" s="44"/>
      <c r="Z178" s="27"/>
      <c r="AA178" s="27"/>
      <c r="AB178" s="19"/>
      <c r="AC178" s="19"/>
      <c r="AD178" s="19"/>
      <c r="AE178" s="19"/>
      <c r="AF178" s="19"/>
      <c r="AG178" s="19"/>
      <c r="AH178" s="19"/>
      <c r="AI178" s="19"/>
    </row>
    <row r="179" spans="1:35" ht="6" customHeight="1">
      <c r="A179" s="72"/>
      <c r="B179" s="404"/>
      <c r="C179" s="404"/>
      <c r="D179" s="404"/>
      <c r="E179" s="404"/>
      <c r="F179" s="404"/>
      <c r="G179" s="404"/>
      <c r="H179" s="404"/>
      <c r="I179" s="404"/>
      <c r="J179" s="404"/>
      <c r="K179" s="404"/>
      <c r="L179" s="404"/>
      <c r="M179" s="404"/>
      <c r="N179" s="404"/>
      <c r="O179" s="404"/>
      <c r="P179" s="404"/>
      <c r="Q179" s="404"/>
      <c r="S179" s="19"/>
      <c r="U179" s="20"/>
      <c r="V179" s="22"/>
      <c r="W179" s="405"/>
      <c r="X179" s="405"/>
      <c r="Y179" s="44"/>
      <c r="Z179" s="27"/>
      <c r="AA179" s="27"/>
      <c r="AB179" s="19"/>
      <c r="AC179" s="19"/>
      <c r="AD179" s="19"/>
      <c r="AE179" s="19"/>
      <c r="AF179" s="19"/>
      <c r="AG179" s="19"/>
      <c r="AH179" s="19"/>
      <c r="AI179" s="19"/>
    </row>
    <row r="180" spans="1:35" ht="32.25" customHeight="1">
      <c r="A180" s="185" t="s">
        <v>14</v>
      </c>
      <c r="B180" s="342" t="s">
        <v>254</v>
      </c>
      <c r="C180" s="342"/>
      <c r="D180" s="342"/>
      <c r="E180" s="342"/>
      <c r="F180" s="342"/>
      <c r="G180" s="342"/>
      <c r="H180" s="342"/>
      <c r="I180" s="342"/>
      <c r="J180" s="342"/>
      <c r="K180" s="342"/>
      <c r="L180" s="342"/>
      <c r="M180" s="342"/>
      <c r="N180" s="342"/>
      <c r="O180" s="342"/>
      <c r="P180" s="342"/>
      <c r="Q180" s="342"/>
      <c r="R180" s="342"/>
      <c r="S180" s="342"/>
      <c r="T180"/>
      <c r="U180"/>
      <c r="V180"/>
      <c r="W180" s="406">
        <v>0</v>
      </c>
      <c r="X180" s="406"/>
      <c r="Y180" s="44"/>
      <c r="Z180" s="27"/>
      <c r="AA180" s="27"/>
      <c r="AB180" s="19"/>
      <c r="AC180" s="19"/>
      <c r="AD180" s="19"/>
      <c r="AE180" s="19"/>
      <c r="AF180" s="19"/>
      <c r="AG180" s="19"/>
      <c r="AH180" s="19"/>
      <c r="AI180" s="19"/>
    </row>
    <row r="181" spans="1:35" ht="7.5" customHeight="1">
      <c r="A181" s="72"/>
      <c r="V181" s="22"/>
      <c r="W181" s="405"/>
      <c r="X181" s="405"/>
      <c r="Y181" s="44"/>
      <c r="Z181" s="27"/>
      <c r="AA181" s="27"/>
      <c r="AB181" s="19"/>
      <c r="AC181" s="19"/>
      <c r="AD181" s="19"/>
      <c r="AE181" s="19"/>
      <c r="AF181" s="19"/>
      <c r="AG181" s="19"/>
      <c r="AH181" s="19"/>
      <c r="AI181" s="19"/>
    </row>
    <row r="182" spans="1:35" ht="30" customHeight="1">
      <c r="A182" s="185" t="s">
        <v>10</v>
      </c>
      <c r="B182" s="342" t="s">
        <v>255</v>
      </c>
      <c r="C182" s="342"/>
      <c r="D182" s="342"/>
      <c r="E182" s="342"/>
      <c r="F182" s="342"/>
      <c r="G182" s="342"/>
      <c r="H182" s="342"/>
      <c r="I182" s="342"/>
      <c r="J182" s="342"/>
      <c r="K182" s="342"/>
      <c r="L182" s="342"/>
      <c r="M182" s="342"/>
      <c r="N182" s="342"/>
      <c r="O182" s="342"/>
      <c r="P182" s="342"/>
      <c r="Q182" s="342"/>
      <c r="R182" s="342"/>
      <c r="S182" s="342"/>
      <c r="V182" s="181"/>
      <c r="W182" s="398">
        <v>0</v>
      </c>
      <c r="X182" s="398"/>
      <c r="Y182" s="44"/>
      <c r="Z182" s="27"/>
      <c r="AA182" s="27"/>
      <c r="AB182" s="19"/>
      <c r="AC182" s="19"/>
      <c r="AD182" s="19"/>
      <c r="AE182" s="19"/>
      <c r="AF182" s="19"/>
      <c r="AG182" s="19"/>
      <c r="AH182" s="19"/>
      <c r="AI182" s="19"/>
    </row>
    <row r="183" spans="1:35" ht="9" customHeight="1">
      <c r="A183" s="72"/>
      <c r="B183" s="399"/>
      <c r="C183" s="399"/>
      <c r="D183" s="399"/>
      <c r="E183" s="399"/>
      <c r="F183" s="399"/>
      <c r="G183" s="399"/>
      <c r="H183" s="399"/>
      <c r="I183" s="399"/>
      <c r="J183" s="399"/>
      <c r="K183" s="399"/>
      <c r="L183" s="399"/>
      <c r="M183" s="399"/>
      <c r="N183" s="399"/>
      <c r="O183" s="399"/>
      <c r="P183" s="399"/>
      <c r="Q183" s="399"/>
      <c r="R183" s="19"/>
      <c r="S183" s="19"/>
      <c r="T183" s="19"/>
      <c r="U183" s="20"/>
      <c r="V183" s="22"/>
      <c r="W183" s="400"/>
      <c r="X183" s="400"/>
      <c r="Y183" s="44"/>
      <c r="Z183" s="27"/>
      <c r="AA183" s="27"/>
      <c r="AB183" s="19"/>
      <c r="AC183" s="19"/>
      <c r="AD183" s="19"/>
      <c r="AE183" s="19"/>
      <c r="AF183" s="19"/>
      <c r="AG183" s="19"/>
      <c r="AH183" s="19"/>
      <c r="AI183" s="19"/>
    </row>
    <row r="184" spans="1:35" ht="18" customHeight="1">
      <c r="A184" s="72" t="s">
        <v>15</v>
      </c>
      <c r="B184" s="401" t="s">
        <v>240</v>
      </c>
      <c r="C184" s="401"/>
      <c r="D184" s="401"/>
      <c r="E184" s="401"/>
      <c r="F184" s="401"/>
      <c r="G184" s="401"/>
      <c r="H184" s="401"/>
      <c r="I184" s="401"/>
      <c r="J184" s="401"/>
      <c r="K184" s="401"/>
      <c r="L184" s="401"/>
      <c r="M184" s="401"/>
      <c r="N184" s="401"/>
      <c r="O184" s="401"/>
      <c r="P184" s="401"/>
      <c r="Q184" s="401"/>
      <c r="R184" s="401"/>
      <c r="S184" s="401"/>
      <c r="T184" s="401"/>
      <c r="U184" s="401"/>
      <c r="V184" s="401"/>
      <c r="W184" s="401"/>
      <c r="X184" s="48"/>
      <c r="Y184" s="44"/>
      <c r="Z184" s="27"/>
      <c r="AA184" s="27"/>
      <c r="AB184" s="19"/>
      <c r="AC184" s="19"/>
      <c r="AD184" s="19"/>
      <c r="AE184" s="19"/>
      <c r="AF184" s="19"/>
      <c r="AG184" s="19"/>
      <c r="AH184" s="19"/>
      <c r="AI184" s="19"/>
    </row>
    <row r="185" spans="1:35" ht="6.75" customHeight="1">
      <c r="A185" s="72"/>
      <c r="V185" s="181"/>
      <c r="W185" s="22"/>
      <c r="X185" s="58"/>
      <c r="Y185" s="44"/>
      <c r="Z185" s="27"/>
      <c r="AA185" s="47"/>
      <c r="AB185" s="19"/>
      <c r="AC185" s="19"/>
      <c r="AD185" s="19"/>
      <c r="AE185" s="19"/>
      <c r="AF185" s="19"/>
      <c r="AG185" s="19"/>
      <c r="AH185" s="19"/>
      <c r="AI185" s="19"/>
    </row>
    <row r="186" spans="1:35" ht="13.5" customHeight="1">
      <c r="A186" s="72"/>
      <c r="B186" s="1" t="s">
        <v>241</v>
      </c>
      <c r="S186" s="19"/>
      <c r="V186" s="181" t="s">
        <v>0</v>
      </c>
      <c r="W186" s="402">
        <v>0</v>
      </c>
      <c r="X186" s="402"/>
      <c r="Y186" s="44"/>
      <c r="Z186" s="27"/>
      <c r="AA186" s="47"/>
      <c r="AB186" s="19"/>
      <c r="AC186" s="19"/>
      <c r="AD186" s="19"/>
      <c r="AE186" s="19"/>
      <c r="AF186" s="19"/>
      <c r="AG186" s="19"/>
      <c r="AH186" s="19"/>
      <c r="AI186" s="19"/>
    </row>
    <row r="187" spans="1:35" ht="8.25" customHeight="1">
      <c r="A187" s="72"/>
      <c r="V187" s="181"/>
      <c r="W187" s="22"/>
      <c r="X187" s="58"/>
      <c r="Y187" s="44"/>
      <c r="Z187" s="27"/>
      <c r="AA187" s="47"/>
      <c r="AB187" s="19"/>
      <c r="AC187" s="19"/>
      <c r="AD187" s="19"/>
      <c r="AE187" s="19"/>
      <c r="AF187" s="19"/>
      <c r="AG187" s="19"/>
      <c r="AH187" s="19"/>
      <c r="AI187" s="19"/>
    </row>
    <row r="188" spans="1:35" ht="15" customHeight="1">
      <c r="A188" s="72"/>
      <c r="B188" s="1" t="s">
        <v>242</v>
      </c>
      <c r="V188" s="181" t="s">
        <v>0</v>
      </c>
      <c r="W188" s="402">
        <v>0</v>
      </c>
      <c r="X188" s="402"/>
      <c r="Y188" s="44"/>
      <c r="Z188" s="27"/>
      <c r="AA188" s="47"/>
      <c r="AB188" s="19"/>
      <c r="AC188" s="19"/>
      <c r="AD188" s="19"/>
      <c r="AE188" s="19"/>
      <c r="AF188" s="19"/>
      <c r="AG188" s="19"/>
      <c r="AH188" s="19"/>
      <c r="AI188" s="19"/>
    </row>
    <row r="189" spans="1:35" ht="9" customHeight="1">
      <c r="A189" s="72"/>
      <c r="B189" s="206"/>
      <c r="C189" s="206"/>
      <c r="D189" s="207"/>
      <c r="E189" s="207"/>
      <c r="F189" s="207"/>
      <c r="G189" s="207"/>
      <c r="H189" s="207"/>
      <c r="I189" s="207"/>
      <c r="J189" s="207"/>
      <c r="K189" s="207"/>
      <c r="L189" s="207"/>
      <c r="M189" s="207"/>
      <c r="N189" s="207"/>
      <c r="O189" s="207"/>
      <c r="P189" s="207"/>
      <c r="Q189" s="207"/>
      <c r="R189" s="207"/>
      <c r="S189" s="207"/>
      <c r="T189" s="207"/>
      <c r="V189" s="181"/>
      <c r="W189" s="22"/>
      <c r="X189" s="58"/>
      <c r="Y189" s="44"/>
      <c r="Z189" s="132"/>
      <c r="AA189" s="48"/>
      <c r="AB189" s="19"/>
      <c r="AC189" s="19"/>
      <c r="AD189" s="19"/>
      <c r="AE189" s="19"/>
      <c r="AF189" s="19"/>
      <c r="AG189" s="19"/>
      <c r="AH189" s="19"/>
      <c r="AI189" s="19"/>
    </row>
    <row r="190" spans="1:35" ht="15.75" customHeight="1">
      <c r="A190" s="72" t="s">
        <v>9</v>
      </c>
      <c r="B190" s="243" t="s">
        <v>256</v>
      </c>
      <c r="C190" s="243"/>
      <c r="D190" s="243"/>
      <c r="E190" s="243"/>
      <c r="F190" s="243"/>
      <c r="G190" s="243"/>
      <c r="H190" s="243"/>
      <c r="I190" s="243"/>
      <c r="J190" s="243"/>
      <c r="K190" s="243"/>
      <c r="L190" s="243"/>
      <c r="M190" s="243"/>
      <c r="N190" s="243"/>
      <c r="O190" s="243"/>
      <c r="P190" s="243"/>
      <c r="Q190" s="243"/>
      <c r="R190" s="243"/>
      <c r="S190" s="243"/>
      <c r="T190" s="206"/>
      <c r="V190" s="1"/>
      <c r="W190" s="400"/>
      <c r="X190" s="400"/>
      <c r="Y190" s="44"/>
      <c r="Z190" s="27"/>
      <c r="AA190" s="47"/>
      <c r="AB190" s="19"/>
      <c r="AC190" s="19"/>
      <c r="AD190" s="19"/>
      <c r="AE190" s="19"/>
      <c r="AF190" s="19"/>
      <c r="AG190" s="19"/>
      <c r="AH190" s="19"/>
      <c r="AI190" s="19"/>
    </row>
    <row r="191" spans="1:35" ht="18.75" customHeight="1">
      <c r="A191" s="72"/>
      <c r="B191" s="243"/>
      <c r="C191" s="243"/>
      <c r="D191" s="243"/>
      <c r="E191" s="243"/>
      <c r="F191" s="243"/>
      <c r="G191" s="243"/>
      <c r="H191" s="243"/>
      <c r="I191" s="243"/>
      <c r="J191" s="243"/>
      <c r="K191" s="243"/>
      <c r="L191" s="243"/>
      <c r="M191" s="243"/>
      <c r="N191" s="243"/>
      <c r="O191" s="243"/>
      <c r="P191" s="243"/>
      <c r="Q191" s="243"/>
      <c r="R191" s="243"/>
      <c r="S191" s="243"/>
      <c r="T191" s="206"/>
      <c r="V191" s="181" t="s">
        <v>0</v>
      </c>
      <c r="W191" s="414" t="s">
        <v>168</v>
      </c>
      <c r="X191" s="414"/>
      <c r="Y191" s="44"/>
      <c r="Z191" s="27"/>
      <c r="AA191" s="47"/>
      <c r="AB191" s="19"/>
      <c r="AC191" s="19"/>
      <c r="AD191" s="19"/>
      <c r="AE191" s="19"/>
      <c r="AF191" s="19"/>
      <c r="AG191" s="19"/>
      <c r="AH191" s="19"/>
      <c r="AI191" s="19"/>
    </row>
    <row r="192" spans="1:35" ht="9" customHeight="1">
      <c r="A192" s="72"/>
      <c r="B192" s="206"/>
      <c r="C192" s="206"/>
      <c r="D192" s="206"/>
      <c r="E192" s="207"/>
      <c r="F192" s="207"/>
      <c r="G192" s="207"/>
      <c r="H192" s="207"/>
      <c r="I192" s="207"/>
      <c r="J192" s="207"/>
      <c r="K192" s="207"/>
      <c r="L192" s="207"/>
      <c r="M192" s="207"/>
      <c r="N192" s="207"/>
      <c r="O192" s="207"/>
      <c r="P192" s="207"/>
      <c r="Q192" s="207"/>
      <c r="R192" s="207"/>
      <c r="S192" s="207"/>
      <c r="T192" s="206"/>
      <c r="V192" s="181"/>
      <c r="W192" s="415"/>
      <c r="X192" s="415"/>
      <c r="Y192" s="44"/>
      <c r="Z192" s="132"/>
      <c r="AA192" s="48"/>
      <c r="AB192" s="19"/>
      <c r="AC192" s="19"/>
      <c r="AD192" s="19"/>
      <c r="AE192" s="19"/>
      <c r="AF192" s="19"/>
      <c r="AG192" s="19"/>
      <c r="AH192" s="19"/>
      <c r="AI192" s="19"/>
    </row>
    <row r="193" spans="1:35" ht="5.25" customHeight="1">
      <c r="A193" s="72"/>
      <c r="B193" s="206"/>
      <c r="C193" s="206"/>
      <c r="D193" s="206"/>
      <c r="E193" s="206"/>
      <c r="F193" s="206"/>
      <c r="G193" s="206"/>
      <c r="H193" s="206"/>
      <c r="I193" s="206"/>
      <c r="J193" s="206"/>
      <c r="K193" s="206"/>
      <c r="L193" s="206"/>
      <c r="M193" s="206"/>
      <c r="N193" s="206"/>
      <c r="O193" s="206"/>
      <c r="P193" s="206"/>
      <c r="Q193" s="206"/>
      <c r="R193" s="206"/>
      <c r="S193" s="206"/>
      <c r="T193" s="207"/>
      <c r="V193" s="181"/>
      <c r="W193" s="22"/>
      <c r="X193" s="48"/>
      <c r="Y193" s="44"/>
      <c r="Z193" s="27"/>
      <c r="AA193" s="47"/>
      <c r="AB193" s="19"/>
      <c r="AC193" s="19"/>
      <c r="AD193" s="19"/>
      <c r="AE193" s="19"/>
      <c r="AF193" s="19"/>
      <c r="AG193" s="19"/>
      <c r="AH193" s="19"/>
      <c r="AI193" s="19"/>
    </row>
    <row r="194" spans="1:35" ht="17.25" customHeight="1">
      <c r="A194" s="72" t="s">
        <v>16</v>
      </c>
      <c r="B194" s="243" t="s">
        <v>264</v>
      </c>
      <c r="C194" s="243"/>
      <c r="D194" s="243"/>
      <c r="E194" s="243"/>
      <c r="F194" s="243"/>
      <c r="G194" s="243"/>
      <c r="H194" s="243"/>
      <c r="I194" s="243"/>
      <c r="J194" s="243"/>
      <c r="K194" s="243"/>
      <c r="L194" s="243"/>
      <c r="M194" s="243"/>
      <c r="N194" s="243"/>
      <c r="O194" s="243"/>
      <c r="P194" s="243"/>
      <c r="Q194" s="243"/>
      <c r="R194" s="243"/>
      <c r="S194" s="243"/>
      <c r="T194" s="206"/>
      <c r="V194" s="181"/>
      <c r="W194" s="1"/>
      <c r="X194" s="7"/>
      <c r="Y194" s="44"/>
      <c r="Z194" s="132"/>
      <c r="AA194" s="48"/>
      <c r="AB194" s="19"/>
      <c r="AC194" s="19"/>
      <c r="AD194" s="19"/>
      <c r="AE194" s="19"/>
      <c r="AF194" s="19"/>
      <c r="AG194" s="19"/>
      <c r="AH194" s="19"/>
      <c r="AI194" s="19"/>
    </row>
    <row r="195" spans="1:35" ht="17.25" customHeight="1">
      <c r="A195" s="72"/>
      <c r="B195" s="243"/>
      <c r="C195" s="243"/>
      <c r="D195" s="243"/>
      <c r="E195" s="243"/>
      <c r="F195" s="243"/>
      <c r="G195" s="243"/>
      <c r="H195" s="243"/>
      <c r="I195" s="243"/>
      <c r="J195" s="243"/>
      <c r="K195" s="243"/>
      <c r="L195" s="243"/>
      <c r="M195" s="243"/>
      <c r="N195" s="243"/>
      <c r="O195" s="243"/>
      <c r="P195" s="243"/>
      <c r="Q195" s="243"/>
      <c r="R195" s="243"/>
      <c r="S195" s="243"/>
      <c r="T195" s="206"/>
      <c r="V195" s="181" t="s">
        <v>0</v>
      </c>
      <c r="W195" s="416" t="s">
        <v>168</v>
      </c>
      <c r="X195" s="416"/>
      <c r="Y195" s="44"/>
      <c r="Z195" s="27"/>
      <c r="AA195" s="47"/>
      <c r="AB195" s="19"/>
      <c r="AC195" s="19"/>
      <c r="AD195" s="19"/>
      <c r="AE195" s="19"/>
      <c r="AF195" s="19"/>
      <c r="AG195" s="19"/>
      <c r="AH195" s="19"/>
      <c r="AI195" s="19"/>
    </row>
    <row r="196" spans="1:35" ht="7.5" customHeight="1">
      <c r="A196" s="156"/>
      <c r="B196"/>
      <c r="C196"/>
      <c r="D196"/>
      <c r="E196"/>
      <c r="F196"/>
      <c r="G196"/>
      <c r="H196"/>
      <c r="I196"/>
      <c r="J196"/>
      <c r="K196"/>
      <c r="L196"/>
      <c r="M196"/>
      <c r="N196"/>
      <c r="O196"/>
      <c r="P196"/>
      <c r="Q196"/>
      <c r="R196"/>
      <c r="S196"/>
      <c r="T196" s="204"/>
      <c r="U196" s="20"/>
      <c r="V196" s="22"/>
      <c r="W196" s="19"/>
      <c r="X196" s="44"/>
      <c r="Y196" s="44"/>
      <c r="Z196" s="27"/>
      <c r="AA196" s="47"/>
      <c r="AB196" s="19"/>
      <c r="AC196" s="19"/>
      <c r="AD196" s="19"/>
      <c r="AE196" s="19"/>
      <c r="AF196" s="19"/>
      <c r="AG196" s="19"/>
      <c r="AH196" s="19"/>
      <c r="AI196" s="19"/>
    </row>
    <row r="197" spans="1:35" ht="34.5" customHeight="1">
      <c r="A197" s="72" t="s">
        <v>25</v>
      </c>
      <c r="B197" s="401" t="s">
        <v>265</v>
      </c>
      <c r="C197" s="401"/>
      <c r="D197" s="401"/>
      <c r="E197" s="401"/>
      <c r="F197" s="401"/>
      <c r="G197" s="401"/>
      <c r="H197" s="401"/>
      <c r="I197" s="401"/>
      <c r="J197" s="401"/>
      <c r="K197" s="401"/>
      <c r="L197" s="401"/>
      <c r="M197" s="401"/>
      <c r="N197" s="401"/>
      <c r="O197" s="401"/>
      <c r="P197" s="401"/>
      <c r="Q197" s="401"/>
      <c r="R197" s="401"/>
      <c r="S197" s="401"/>
      <c r="T197" s="401"/>
      <c r="V197" s="172" t="s">
        <v>0</v>
      </c>
      <c r="W197" s="407">
        <v>19432.060000000001</v>
      </c>
      <c r="X197" s="407"/>
      <c r="Y197" s="44"/>
      <c r="Z197" s="132"/>
      <c r="AA197" s="48"/>
      <c r="AB197" s="19"/>
      <c r="AC197" s="19"/>
      <c r="AD197" s="19"/>
      <c r="AE197" s="19"/>
      <c r="AF197" s="19"/>
      <c r="AG197" s="19"/>
      <c r="AH197" s="19"/>
      <c r="AI197" s="19"/>
    </row>
    <row r="198" spans="1:35" ht="12.75" customHeight="1">
      <c r="A198" s="72"/>
      <c r="V198" s="22"/>
      <c r="W198" s="22"/>
      <c r="X198" s="58"/>
      <c r="Y198" s="44"/>
      <c r="Z198" s="27"/>
      <c r="AA198" s="27"/>
      <c r="AB198" s="19"/>
      <c r="AC198" s="19"/>
      <c r="AD198" s="19"/>
      <c r="AE198" s="19"/>
      <c r="AF198" s="19"/>
      <c r="AG198" s="19"/>
      <c r="AH198" s="19"/>
      <c r="AI198" s="19"/>
    </row>
    <row r="199" spans="1:35" ht="36.75" customHeight="1">
      <c r="A199" s="72" t="s">
        <v>11</v>
      </c>
      <c r="B199" s="408" t="s">
        <v>269</v>
      </c>
      <c r="C199" s="408"/>
      <c r="D199" s="408"/>
      <c r="E199" s="408"/>
      <c r="F199" s="408"/>
      <c r="G199" s="408"/>
      <c r="H199" s="408"/>
      <c r="I199" s="408"/>
      <c r="J199" s="408"/>
      <c r="K199" s="408"/>
      <c r="L199" s="408"/>
      <c r="M199" s="408"/>
      <c r="N199" s="408"/>
      <c r="O199" s="408"/>
      <c r="P199" s="408"/>
      <c r="Q199" s="408"/>
      <c r="R199" s="408"/>
      <c r="S199" s="408"/>
      <c r="T199" s="408"/>
      <c r="V199" s="172" t="s">
        <v>0</v>
      </c>
      <c r="W199" s="409">
        <v>90682.95</v>
      </c>
      <c r="X199" s="409"/>
      <c r="Y199" s="44"/>
      <c r="Z199" s="27"/>
      <c r="AA199" s="27"/>
      <c r="AB199" s="19"/>
      <c r="AC199" s="19"/>
      <c r="AD199" s="19"/>
      <c r="AE199" s="19"/>
      <c r="AF199" s="19"/>
      <c r="AG199" s="19"/>
      <c r="AH199" s="19"/>
      <c r="AI199" s="19"/>
    </row>
    <row r="200" spans="1:35" ht="11.25" customHeight="1">
      <c r="A200" s="72"/>
      <c r="V200" s="22"/>
      <c r="W200" s="22"/>
      <c r="X200" s="58"/>
      <c r="Y200" s="44"/>
      <c r="Z200" s="27"/>
      <c r="AA200" s="27"/>
      <c r="AB200" s="19"/>
      <c r="AC200" s="19"/>
      <c r="AD200" s="19"/>
      <c r="AE200" s="19"/>
      <c r="AF200" s="19"/>
      <c r="AG200" s="19"/>
      <c r="AH200" s="19"/>
      <c r="AI200" s="19"/>
    </row>
    <row r="201" spans="1:35" ht="27" customHeight="1">
      <c r="A201" s="72" t="s">
        <v>17</v>
      </c>
      <c r="B201" s="410" t="s">
        <v>227</v>
      </c>
      <c r="C201" s="410"/>
      <c r="D201" s="410"/>
      <c r="E201" s="410"/>
      <c r="F201" s="410"/>
      <c r="G201" s="410"/>
      <c r="H201" s="410"/>
      <c r="I201" s="410"/>
      <c r="J201" s="410"/>
      <c r="K201" s="410"/>
      <c r="L201" s="410"/>
      <c r="M201" s="410"/>
      <c r="N201" s="410"/>
      <c r="O201" s="410"/>
      <c r="P201" s="410"/>
      <c r="Q201" s="410"/>
      <c r="R201" s="410"/>
      <c r="S201" s="411" t="s">
        <v>233</v>
      </c>
      <c r="T201" s="411"/>
      <c r="U201" s="411"/>
      <c r="V201" s="1"/>
      <c r="W201" s="1"/>
      <c r="X201" s="7"/>
      <c r="Y201" s="44"/>
      <c r="Z201" s="27"/>
      <c r="AA201" s="27"/>
      <c r="AB201" s="19"/>
      <c r="AC201" s="19"/>
      <c r="AD201" s="19"/>
      <c r="AE201" s="19"/>
      <c r="AF201" s="19"/>
      <c r="AG201" s="19"/>
      <c r="AH201" s="19"/>
      <c r="AI201" s="19"/>
    </row>
    <row r="202" spans="1:35" ht="21" customHeight="1">
      <c r="A202" s="72"/>
      <c r="B202" s="410"/>
      <c r="C202" s="410"/>
      <c r="D202" s="410"/>
      <c r="E202" s="410"/>
      <c r="F202" s="410"/>
      <c r="G202" s="410"/>
      <c r="H202" s="410"/>
      <c r="I202" s="410"/>
      <c r="J202" s="410"/>
      <c r="K202" s="410"/>
      <c r="L202" s="410"/>
      <c r="M202" s="410"/>
      <c r="N202" s="410"/>
      <c r="O202" s="410"/>
      <c r="P202" s="410"/>
      <c r="Q202" s="410"/>
      <c r="R202" s="410"/>
      <c r="S202" s="173">
        <v>0</v>
      </c>
      <c r="T202" s="85" t="s">
        <v>234</v>
      </c>
      <c r="U202" s="85"/>
      <c r="V202" s="172" t="s">
        <v>0</v>
      </c>
      <c r="W202" s="412">
        <v>0</v>
      </c>
      <c r="X202" s="413"/>
      <c r="Y202" s="44"/>
      <c r="Z202" s="27"/>
      <c r="AA202" s="27"/>
      <c r="AB202" s="19"/>
      <c r="AC202" s="19"/>
      <c r="AD202" s="19"/>
      <c r="AE202" s="19"/>
      <c r="AF202" s="19"/>
      <c r="AG202" s="19"/>
      <c r="AH202" s="19"/>
      <c r="AI202" s="19"/>
    </row>
    <row r="203" spans="1:35" ht="29.25" customHeight="1">
      <c r="A203" s="199"/>
      <c r="B203" s="17"/>
      <c r="C203" s="17"/>
      <c r="D203" s="17"/>
      <c r="E203" s="17"/>
      <c r="F203" s="17"/>
      <c r="G203" s="17"/>
      <c r="H203" s="17"/>
      <c r="I203" s="17"/>
      <c r="J203" s="17"/>
      <c r="K203" s="17"/>
      <c r="L203" s="17"/>
      <c r="M203" s="17"/>
      <c r="N203" s="17"/>
      <c r="O203" s="17"/>
      <c r="P203" s="17"/>
      <c r="Q203" s="17"/>
      <c r="R203" s="17"/>
      <c r="S203" s="18"/>
      <c r="T203" s="18"/>
      <c r="U203" s="199"/>
      <c r="V203" s="199"/>
      <c r="W203" s="199"/>
      <c r="X203" s="55"/>
      <c r="Y203" s="44"/>
      <c r="Z203" s="27"/>
      <c r="AA203" s="27"/>
      <c r="AB203" s="19"/>
      <c r="AC203" s="19"/>
      <c r="AD203" s="19"/>
      <c r="AE203" s="19"/>
      <c r="AF203" s="19"/>
      <c r="AG203" s="19"/>
      <c r="AH203" s="19"/>
      <c r="AI203" s="19"/>
    </row>
    <row r="204" spans="1:35" ht="20.25" customHeight="1">
      <c r="A204" s="422" t="s">
        <v>257</v>
      </c>
      <c r="B204" s="422"/>
      <c r="C204" s="422"/>
      <c r="D204" s="422"/>
      <c r="E204" s="422"/>
      <c r="F204" s="422"/>
      <c r="G204" s="422"/>
      <c r="H204" s="422"/>
      <c r="I204" s="422"/>
      <c r="J204" s="422"/>
      <c r="K204" s="422"/>
      <c r="L204" s="422"/>
      <c r="M204" s="422"/>
      <c r="N204" s="422"/>
      <c r="O204" s="422"/>
      <c r="P204" s="422"/>
      <c r="Q204" s="422"/>
      <c r="R204" s="422"/>
      <c r="S204" s="422"/>
      <c r="T204" s="422"/>
      <c r="U204" s="422"/>
      <c r="V204" s="422"/>
      <c r="W204" s="422"/>
      <c r="X204" s="92"/>
      <c r="Y204" s="44"/>
      <c r="Z204" s="27"/>
      <c r="AA204" s="27"/>
      <c r="AB204" s="19"/>
      <c r="AC204" s="19"/>
      <c r="AD204" s="19"/>
      <c r="AE204" s="19"/>
      <c r="AF204" s="19"/>
      <c r="AG204" s="19"/>
      <c r="AH204" s="19"/>
      <c r="AI204" s="19"/>
    </row>
    <row r="205" spans="1:35" ht="14.25" customHeight="1">
      <c r="A205" s="179"/>
      <c r="B205" s="423" t="s">
        <v>228</v>
      </c>
      <c r="C205" s="423"/>
      <c r="D205" s="423"/>
      <c r="E205" s="423"/>
      <c r="F205" s="423"/>
      <c r="G205" s="423"/>
      <c r="H205" s="423"/>
      <c r="I205" s="423"/>
      <c r="J205" s="423"/>
      <c r="K205" s="423"/>
      <c r="L205" s="423"/>
      <c r="M205" s="423"/>
      <c r="N205" s="423"/>
      <c r="O205" s="423"/>
      <c r="P205" s="423"/>
      <c r="Q205" s="423"/>
      <c r="R205" s="423"/>
      <c r="S205" s="423"/>
      <c r="T205" s="423"/>
      <c r="U205" s="423"/>
      <c r="V205" s="423"/>
      <c r="W205" s="423"/>
      <c r="X205" s="92"/>
      <c r="Y205" s="44"/>
      <c r="Z205" s="27"/>
      <c r="AA205" s="27"/>
      <c r="AB205" s="19"/>
      <c r="AC205" s="19"/>
      <c r="AD205" s="19"/>
      <c r="AE205" s="19"/>
      <c r="AF205" s="19"/>
      <c r="AG205" s="19"/>
      <c r="AH205" s="19"/>
      <c r="AI205" s="19"/>
    </row>
    <row r="206" spans="1:35" ht="14.25" customHeight="1">
      <c r="A206" s="179"/>
      <c r="B206" s="423" t="s">
        <v>229</v>
      </c>
      <c r="C206" s="423"/>
      <c r="D206" s="423"/>
      <c r="E206" s="423"/>
      <c r="F206" s="423"/>
      <c r="G206" s="423"/>
      <c r="H206" s="423"/>
      <c r="I206" s="423"/>
      <c r="J206" s="423"/>
      <c r="K206" s="423"/>
      <c r="L206" s="423"/>
      <c r="M206" s="423"/>
      <c r="N206" s="423"/>
      <c r="O206" s="423"/>
      <c r="P206" s="423"/>
      <c r="Q206" s="423"/>
      <c r="R206" s="423"/>
      <c r="S206" s="423"/>
      <c r="T206" s="423"/>
      <c r="U206" s="423"/>
      <c r="V206" s="423"/>
      <c r="W206" s="423"/>
      <c r="X206" s="92"/>
      <c r="Y206" s="44"/>
      <c r="Z206" s="27"/>
      <c r="AA206" s="27"/>
      <c r="AB206" s="19"/>
      <c r="AC206" s="19"/>
      <c r="AD206" s="19"/>
      <c r="AE206" s="19"/>
      <c r="AF206" s="19"/>
      <c r="AG206" s="19"/>
      <c r="AH206" s="19"/>
      <c r="AI206" s="19"/>
    </row>
    <row r="207" spans="1:35" ht="3.75" customHeight="1">
      <c r="A207" s="179"/>
      <c r="B207" s="424"/>
      <c r="C207" s="424"/>
      <c r="D207" s="424"/>
      <c r="E207" s="424"/>
      <c r="F207" s="424"/>
      <c r="G207" s="424"/>
      <c r="H207" s="424"/>
      <c r="I207" s="424"/>
      <c r="J207" s="424"/>
      <c r="K207" s="424"/>
      <c r="L207" s="424"/>
      <c r="M207" s="424"/>
      <c r="N207" s="424"/>
      <c r="O207" s="424"/>
      <c r="P207" s="424"/>
      <c r="Q207" s="424"/>
      <c r="R207" s="424"/>
      <c r="S207" s="424"/>
      <c r="T207" s="424"/>
      <c r="U207" s="424"/>
      <c r="V207" s="209"/>
      <c r="W207" s="209"/>
      <c r="X207" s="7"/>
      <c r="Y207" s="44"/>
      <c r="Z207" s="27"/>
      <c r="AA207" s="27"/>
      <c r="AB207" s="19"/>
      <c r="AC207" s="19"/>
      <c r="AD207" s="19"/>
      <c r="AE207" s="19"/>
      <c r="AF207" s="19"/>
      <c r="AG207" s="19"/>
      <c r="AH207" s="19"/>
      <c r="AI207" s="19"/>
    </row>
    <row r="208" spans="1:35" ht="15" customHeight="1">
      <c r="A208" s="185" t="s">
        <v>14</v>
      </c>
      <c r="B208" s="404" t="s">
        <v>169</v>
      </c>
      <c r="C208" s="404"/>
      <c r="D208" s="404"/>
      <c r="E208" s="404"/>
      <c r="F208" s="404"/>
      <c r="G208" s="404"/>
      <c r="H208" s="404"/>
      <c r="I208" s="404"/>
      <c r="J208" s="404"/>
      <c r="K208" s="404"/>
      <c r="L208" s="404"/>
      <c r="M208" s="404"/>
      <c r="N208" s="404"/>
      <c r="O208" s="404"/>
      <c r="P208" s="404"/>
      <c r="Q208" s="404"/>
      <c r="R208" s="404"/>
      <c r="U208" s="23"/>
      <c r="V208" s="64" t="s">
        <v>0</v>
      </c>
      <c r="W208" s="425"/>
      <c r="X208" s="425"/>
      <c r="Y208" s="44"/>
      <c r="Z208" s="27"/>
      <c r="AA208" s="27"/>
      <c r="AB208" s="19"/>
      <c r="AC208" s="19"/>
      <c r="AD208" s="19"/>
      <c r="AE208" s="19"/>
      <c r="AF208" s="19"/>
      <c r="AG208" s="19"/>
      <c r="AH208" s="19"/>
      <c r="AI208" s="19"/>
    </row>
    <row r="209" spans="1:35" ht="6" customHeight="1">
      <c r="B209" s="206"/>
      <c r="C209" s="206"/>
      <c r="D209" s="206"/>
      <c r="E209" s="206"/>
      <c r="F209" s="206"/>
      <c r="G209" s="206"/>
      <c r="H209" s="206"/>
      <c r="I209" s="206"/>
      <c r="J209" s="206"/>
      <c r="K209" s="206"/>
      <c r="L209" s="206"/>
      <c r="M209" s="206"/>
      <c r="N209" s="206"/>
      <c r="O209" s="206"/>
      <c r="P209" s="206"/>
      <c r="Q209" s="3"/>
      <c r="R209" s="206"/>
      <c r="U209" s="22"/>
      <c r="V209" s="22"/>
      <c r="W209" s="22"/>
      <c r="X209" s="92"/>
      <c r="Y209" s="44"/>
      <c r="Z209" s="27"/>
      <c r="AA209" s="27"/>
      <c r="AB209" s="19"/>
      <c r="AC209" s="19"/>
      <c r="AD209" s="19"/>
      <c r="AE209" s="19"/>
      <c r="AF209" s="19"/>
      <c r="AG209" s="19"/>
      <c r="AH209" s="19"/>
      <c r="AI209" s="19"/>
    </row>
    <row r="210" spans="1:35" ht="16.5" customHeight="1">
      <c r="A210" s="185" t="s">
        <v>10</v>
      </c>
      <c r="B210" s="2" t="s">
        <v>170</v>
      </c>
      <c r="C210" s="2"/>
      <c r="D210" s="2"/>
      <c r="E210" s="2"/>
      <c r="F210" s="2"/>
      <c r="G210" s="2"/>
      <c r="H210" s="2"/>
      <c r="I210" s="2"/>
      <c r="J210" s="2"/>
      <c r="K210" s="2"/>
      <c r="L210" s="2"/>
      <c r="M210" s="2"/>
      <c r="N210" s="2"/>
      <c r="O210" s="2"/>
      <c r="P210" s="2"/>
      <c r="Q210" s="2"/>
      <c r="R210" s="2"/>
      <c r="S210" s="185"/>
      <c r="T210" s="185"/>
      <c r="U210" s="22"/>
      <c r="V210" s="22"/>
      <c r="W210" s="417"/>
      <c r="X210" s="417"/>
      <c r="Y210" s="44"/>
      <c r="Z210" s="27"/>
      <c r="AA210" s="27"/>
      <c r="AB210" s="19"/>
      <c r="AC210" s="19"/>
      <c r="AD210" s="19"/>
      <c r="AE210" s="19"/>
      <c r="AF210" s="19"/>
      <c r="AG210" s="19"/>
      <c r="AH210" s="19"/>
      <c r="AI210" s="19"/>
    </row>
    <row r="211" spans="1:35" ht="7.5" customHeight="1">
      <c r="B211" s="404"/>
      <c r="C211" s="404"/>
      <c r="D211" s="404"/>
      <c r="E211" s="404"/>
      <c r="F211" s="404"/>
      <c r="G211" s="404"/>
      <c r="H211" s="404"/>
      <c r="I211" s="404"/>
      <c r="J211" s="404"/>
      <c r="K211" s="404"/>
      <c r="L211" s="404"/>
      <c r="M211" s="404"/>
      <c r="N211" s="404"/>
      <c r="O211" s="404"/>
      <c r="P211" s="404"/>
      <c r="Q211" s="404"/>
      <c r="R211" s="404"/>
      <c r="U211" s="22"/>
      <c r="V211" s="22"/>
      <c r="W211" s="22"/>
      <c r="X211" s="92"/>
      <c r="Y211" s="44"/>
      <c r="Z211" s="27"/>
      <c r="AA211" s="27"/>
      <c r="AB211" s="19"/>
      <c r="AC211" s="19"/>
      <c r="AD211" s="19"/>
      <c r="AE211" s="19"/>
      <c r="AF211" s="19"/>
      <c r="AG211" s="19"/>
      <c r="AH211" s="19"/>
      <c r="AI211" s="19"/>
    </row>
    <row r="212" spans="1:35" ht="15" customHeight="1">
      <c r="A212" s="185" t="s">
        <v>15</v>
      </c>
      <c r="B212" s="404" t="s">
        <v>53</v>
      </c>
      <c r="C212" s="404"/>
      <c r="D212" s="418"/>
      <c r="E212" s="418"/>
      <c r="F212" s="418"/>
      <c r="G212" s="418"/>
      <c r="H212" s="418"/>
      <c r="I212" s="418"/>
      <c r="J212" s="418"/>
      <c r="K212" s="418"/>
      <c r="L212" s="418"/>
      <c r="M212" s="418"/>
      <c r="N212" s="418"/>
      <c r="O212" s="418"/>
      <c r="P212" s="418"/>
      <c r="Q212" s="418"/>
      <c r="R212" s="418"/>
      <c r="S212" s="418"/>
      <c r="T212" s="207"/>
      <c r="X212" s="92"/>
      <c r="Y212" s="44"/>
      <c r="Z212" s="27"/>
      <c r="AA212" s="27"/>
      <c r="AB212" s="19"/>
      <c r="AC212" s="19"/>
      <c r="AD212" s="19"/>
      <c r="AE212" s="19"/>
      <c r="AF212" s="19"/>
      <c r="AG212" s="19"/>
      <c r="AH212" s="19"/>
      <c r="AI212" s="19"/>
    </row>
    <row r="213" spans="1:35" ht="18" customHeight="1">
      <c r="B213" s="19" t="s">
        <v>39</v>
      </c>
      <c r="C213" s="19"/>
      <c r="D213" s="19"/>
      <c r="E213" s="19"/>
      <c r="F213" s="19"/>
      <c r="G213" s="19"/>
      <c r="H213" s="20" t="s">
        <v>54</v>
      </c>
      <c r="I213" s="19"/>
      <c r="J213" s="419"/>
      <c r="K213" s="419"/>
      <c r="L213" s="419"/>
      <c r="M213" s="64" t="s">
        <v>45</v>
      </c>
      <c r="N213" s="420">
        <f>+W210</f>
        <v>0</v>
      </c>
      <c r="O213" s="420"/>
      <c r="P213" s="19"/>
      <c r="Q213" s="20"/>
      <c r="R213" s="19"/>
      <c r="S213" s="26"/>
      <c r="T213" s="26"/>
      <c r="U213" s="23"/>
      <c r="V213" s="64" t="s">
        <v>0</v>
      </c>
      <c r="W213" s="421"/>
      <c r="X213" s="421"/>
      <c r="Y213" s="44"/>
      <c r="Z213" s="27"/>
      <c r="AA213" s="27"/>
      <c r="AB213" s="19"/>
      <c r="AC213" s="19"/>
      <c r="AD213" s="19"/>
      <c r="AE213" s="19"/>
      <c r="AF213" s="19"/>
      <c r="AG213" s="19"/>
      <c r="AH213" s="19"/>
      <c r="AI213" s="19"/>
    </row>
    <row r="214" spans="1:35" s="19" customFormat="1" ht="6" customHeight="1">
      <c r="A214" s="20"/>
      <c r="H214" s="20"/>
      <c r="M214" s="64"/>
      <c r="Q214" s="20"/>
      <c r="U214" s="22"/>
      <c r="V214" s="22"/>
      <c r="W214" s="115"/>
      <c r="X214" s="116"/>
      <c r="Y214" s="44"/>
      <c r="Z214" s="27"/>
      <c r="AA214" s="27"/>
    </row>
    <row r="215" spans="1:35" ht="16.5" customHeight="1">
      <c r="A215" s="185" t="s">
        <v>9</v>
      </c>
      <c r="B215" s="43" t="s">
        <v>163</v>
      </c>
      <c r="C215" s="43"/>
      <c r="D215" s="19"/>
      <c r="E215" s="19"/>
      <c r="F215" s="19"/>
      <c r="G215" s="19"/>
      <c r="H215" s="20" t="s">
        <v>40</v>
      </c>
      <c r="I215" s="19"/>
      <c r="J215" s="419"/>
      <c r="K215" s="419"/>
      <c r="L215" s="419"/>
      <c r="M215" s="64" t="s">
        <v>45</v>
      </c>
      <c r="N215" s="427">
        <v>12</v>
      </c>
      <c r="O215" s="427"/>
      <c r="P215" s="19"/>
      <c r="Q215" s="20" t="s">
        <v>33</v>
      </c>
      <c r="R215" s="19"/>
      <c r="U215" s="23"/>
      <c r="V215" s="64" t="s">
        <v>0</v>
      </c>
      <c r="W215" s="421"/>
      <c r="X215" s="421"/>
      <c r="Y215" s="44"/>
      <c r="Z215" s="27"/>
      <c r="AA215" s="27"/>
      <c r="AB215" s="19"/>
      <c r="AC215" s="19"/>
      <c r="AD215" s="19"/>
      <c r="AE215" s="19"/>
      <c r="AF215" s="19"/>
      <c r="AG215" s="19"/>
      <c r="AH215" s="19"/>
      <c r="AI215" s="19"/>
    </row>
    <row r="216" spans="1:35" ht="6.75" customHeight="1">
      <c r="X216" s="92"/>
      <c r="Y216" s="44"/>
      <c r="Z216" s="27"/>
      <c r="AA216" s="27"/>
      <c r="AB216" s="19"/>
      <c r="AC216" s="19"/>
      <c r="AD216" s="19"/>
      <c r="AE216" s="19"/>
      <c r="AF216" s="19"/>
      <c r="AG216" s="19"/>
      <c r="AH216" s="19"/>
      <c r="AI216" s="19"/>
    </row>
    <row r="217" spans="1:35" ht="45.75" customHeight="1">
      <c r="A217" s="185" t="s">
        <v>16</v>
      </c>
      <c r="B217" s="243" t="s">
        <v>247</v>
      </c>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44"/>
      <c r="Z217" s="27"/>
      <c r="AA217" s="27"/>
      <c r="AB217" s="19"/>
      <c r="AC217" s="19"/>
      <c r="AD217" s="19"/>
      <c r="AE217" s="19"/>
      <c r="AF217" s="19"/>
      <c r="AG217" s="19"/>
      <c r="AH217" s="19"/>
      <c r="AI217" s="19"/>
    </row>
    <row r="218" spans="1:35" ht="15.75" customHeight="1">
      <c r="B218" s="45"/>
      <c r="C218" s="45"/>
      <c r="D218" s="206"/>
      <c r="E218" s="206"/>
      <c r="F218" s="206"/>
      <c r="G218" s="206"/>
      <c r="H218" s="206"/>
      <c r="I218" s="206"/>
      <c r="J218" s="206"/>
      <c r="K218" s="428"/>
      <c r="L218" s="429"/>
      <c r="M218" s="429"/>
      <c r="N218" s="429"/>
      <c r="O218" s="430" t="s">
        <v>187</v>
      </c>
      <c r="P218" s="430"/>
      <c r="Q218" s="430"/>
      <c r="R218" s="431"/>
      <c r="S218" s="432"/>
      <c r="T218" s="432"/>
      <c r="U218" s="430" t="s">
        <v>186</v>
      </c>
      <c r="V218" s="430"/>
      <c r="W218" s="430"/>
      <c r="X218" s="430"/>
      <c r="Y218" s="44"/>
      <c r="Z218" s="27"/>
      <c r="AA218" s="27"/>
      <c r="AB218" s="19"/>
      <c r="AC218" s="19"/>
      <c r="AD218" s="19"/>
      <c r="AE218" s="19"/>
      <c r="AF218" s="19"/>
      <c r="AG218" s="19"/>
      <c r="AH218" s="19"/>
      <c r="AI218" s="19"/>
    </row>
    <row r="219" spans="1:35" ht="6" customHeight="1">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44"/>
      <c r="Z219"/>
      <c r="AA219"/>
      <c r="AB219"/>
      <c r="AC219"/>
      <c r="AD219"/>
      <c r="AE219"/>
      <c r="AF219"/>
      <c r="AG219"/>
      <c r="AH219"/>
      <c r="AI219"/>
    </row>
    <row r="220" spans="1:35" ht="6" customHeight="1">
      <c r="X220" s="92"/>
      <c r="Y220" s="44"/>
      <c r="Z220" s="27"/>
      <c r="AA220" s="27"/>
      <c r="AB220" s="19"/>
      <c r="AC220" s="19"/>
      <c r="AD220" s="19"/>
      <c r="AE220" s="19"/>
      <c r="AF220" s="19"/>
      <c r="AG220" s="19"/>
      <c r="AH220" s="19"/>
      <c r="AI220" s="19"/>
    </row>
    <row r="221" spans="1:35" ht="30.75" customHeight="1">
      <c r="B221" s="243" t="s">
        <v>55</v>
      </c>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92"/>
      <c r="Y221" s="44"/>
      <c r="Z221" s="27"/>
      <c r="AA221" s="27"/>
      <c r="AB221" s="19"/>
      <c r="AC221" s="19"/>
      <c r="AD221" s="19"/>
      <c r="AE221" s="19"/>
      <c r="AF221" s="19"/>
      <c r="AG221" s="19"/>
      <c r="AH221" s="19"/>
      <c r="AI221" s="19"/>
    </row>
    <row r="222" spans="1:35" ht="9.75" customHeight="1">
      <c r="A222" s="199"/>
      <c r="B222" s="194"/>
      <c r="C222" s="194"/>
      <c r="D222" s="194"/>
      <c r="E222" s="194"/>
      <c r="F222" s="194"/>
      <c r="G222" s="194"/>
      <c r="H222" s="194"/>
      <c r="I222" s="194"/>
      <c r="J222" s="194"/>
      <c r="K222" s="194"/>
      <c r="L222" s="194"/>
      <c r="M222" s="194"/>
      <c r="N222" s="194"/>
      <c r="O222" s="194"/>
      <c r="P222" s="194"/>
      <c r="Q222" s="194"/>
      <c r="R222" s="194"/>
      <c r="S222" s="194"/>
      <c r="T222" s="194"/>
      <c r="U222" s="199"/>
      <c r="V222" s="199"/>
      <c r="W222" s="199"/>
      <c r="X222" s="55"/>
      <c r="Y222" s="44"/>
      <c r="Z222" s="27"/>
      <c r="AA222" s="27"/>
      <c r="AB222" s="19"/>
      <c r="AC222" s="19"/>
      <c r="AD222" s="19"/>
      <c r="AE222" s="19"/>
      <c r="AF222" s="19"/>
      <c r="AG222" s="19"/>
      <c r="AH222" s="19"/>
      <c r="AI222" s="19"/>
    </row>
    <row r="223" spans="1:35" ht="19.5" customHeight="1">
      <c r="A223" s="73" t="s">
        <v>212</v>
      </c>
      <c r="B223" s="205" t="s">
        <v>230</v>
      </c>
      <c r="C223" s="205"/>
      <c r="D223" s="15"/>
      <c r="E223" s="15"/>
      <c r="F223" s="15"/>
      <c r="G223" s="15"/>
      <c r="H223" s="15"/>
      <c r="I223" s="15"/>
      <c r="J223" s="15"/>
      <c r="X223" s="92"/>
      <c r="Y223" s="44"/>
      <c r="Z223" s="27"/>
      <c r="AA223" s="27"/>
      <c r="AB223" s="19"/>
      <c r="AC223" s="19"/>
      <c r="AD223" s="19"/>
      <c r="AE223" s="19"/>
      <c r="AF223" s="19"/>
      <c r="AG223" s="19"/>
      <c r="AH223" s="19"/>
      <c r="AI223" s="19"/>
    </row>
    <row r="224" spans="1:35" ht="11.25" customHeight="1">
      <c r="A224" s="73"/>
      <c r="B224" s="205"/>
      <c r="C224" s="205"/>
      <c r="D224" s="15"/>
      <c r="E224" s="15"/>
      <c r="F224" s="15"/>
      <c r="G224" s="15"/>
      <c r="H224" s="15"/>
      <c r="I224" s="15"/>
      <c r="J224" s="15"/>
      <c r="X224" s="92"/>
      <c r="Y224" s="44"/>
      <c r="Z224" s="27"/>
      <c r="AA224" s="27"/>
      <c r="AB224" s="19"/>
      <c r="AC224" s="19"/>
      <c r="AD224" s="19"/>
      <c r="AE224" s="19"/>
      <c r="AF224" s="19"/>
      <c r="AG224" s="19"/>
      <c r="AH224" s="19"/>
      <c r="AI224" s="19"/>
    </row>
    <row r="225" spans="1:35" ht="37.5" customHeight="1">
      <c r="B225" s="408" t="s">
        <v>248</v>
      </c>
      <c r="C225" s="408"/>
      <c r="D225" s="408"/>
      <c r="E225" s="408"/>
      <c r="F225" s="408"/>
      <c r="G225" s="408"/>
      <c r="H225" s="408"/>
      <c r="I225" s="408"/>
      <c r="J225" s="408"/>
      <c r="K225" s="408"/>
      <c r="L225" s="408"/>
      <c r="M225" s="408"/>
      <c r="N225" s="408"/>
      <c r="O225" s="408"/>
      <c r="P225" s="408"/>
      <c r="Q225" s="408"/>
      <c r="R225" s="408"/>
      <c r="S225" s="408"/>
      <c r="X225" s="92"/>
      <c r="Y225" s="44"/>
      <c r="Z225" s="27"/>
      <c r="AA225" s="27"/>
      <c r="AB225" s="19"/>
      <c r="AC225" s="19"/>
      <c r="AD225" s="19"/>
      <c r="AE225" s="19"/>
      <c r="AF225" s="19"/>
      <c r="AG225" s="19"/>
      <c r="AH225" s="19"/>
      <c r="AI225" s="19"/>
    </row>
    <row r="226" spans="1:35" ht="19.5" customHeight="1">
      <c r="B226" s="163" t="s">
        <v>27</v>
      </c>
      <c r="C226" s="180"/>
      <c r="D226" s="180"/>
      <c r="E226" s="180"/>
      <c r="F226" s="180"/>
      <c r="G226" s="180"/>
      <c r="H226" s="180"/>
      <c r="I226" s="180"/>
      <c r="J226" s="44"/>
      <c r="K226" s="44"/>
      <c r="L226" s="44"/>
      <c r="M226" s="230"/>
      <c r="N226" s="230"/>
      <c r="O226" s="230"/>
      <c r="X226" s="92"/>
      <c r="Y226" s="44"/>
      <c r="Z226" s="27"/>
      <c r="AA226" s="27"/>
      <c r="AB226" s="19"/>
      <c r="AC226" s="19"/>
      <c r="AD226" s="19"/>
      <c r="AE226" s="19"/>
      <c r="AF226" s="19"/>
      <c r="AG226" s="19"/>
      <c r="AH226" s="19"/>
      <c r="AI226" s="19"/>
    </row>
    <row r="227" spans="1:35" ht="14.25" customHeight="1">
      <c r="X227" s="92"/>
      <c r="Y227" s="44"/>
      <c r="Z227" s="27"/>
      <c r="AA227" s="27"/>
      <c r="AB227" s="19"/>
      <c r="AC227" s="19"/>
      <c r="AD227" s="19"/>
      <c r="AE227" s="19"/>
      <c r="AF227" s="19"/>
      <c r="AG227" s="19"/>
      <c r="AH227" s="19"/>
      <c r="AI227" s="19"/>
    </row>
    <row r="228" spans="1:35" ht="32.25" customHeight="1">
      <c r="A228" s="185" t="s">
        <v>14</v>
      </c>
      <c r="B228" s="243"/>
      <c r="C228" s="243"/>
      <c r="D228" s="408"/>
      <c r="E228" s="408"/>
      <c r="F228" s="408"/>
      <c r="G228" s="408"/>
      <c r="H228" s="408"/>
      <c r="I228" s="408"/>
      <c r="J228" s="408"/>
      <c r="K228" s="408"/>
      <c r="L228" s="408"/>
      <c r="M228" s="408"/>
      <c r="N228" s="408"/>
      <c r="O228" s="408"/>
      <c r="P228" s="408"/>
      <c r="Q228" s="408"/>
      <c r="R228" s="408"/>
      <c r="S228" s="408"/>
      <c r="T228" s="210"/>
      <c r="U228" s="161"/>
      <c r="V228" s="161"/>
      <c r="W228" s="426"/>
      <c r="X228" s="426"/>
      <c r="Y228" s="44"/>
      <c r="Z228" s="27"/>
      <c r="AA228" s="27"/>
      <c r="AB228" s="27"/>
      <c r="AC228" s="19"/>
      <c r="AD228" s="19"/>
      <c r="AE228" s="19"/>
      <c r="AF228" s="19"/>
      <c r="AG228" s="19"/>
      <c r="AH228" s="19"/>
      <c r="AI228" s="19"/>
    </row>
    <row r="229" spans="1:35" ht="9" customHeight="1">
      <c r="B229" s="1" t="s">
        <v>34</v>
      </c>
      <c r="U229" s="183"/>
      <c r="V229" s="183"/>
      <c r="W229" s="183"/>
      <c r="X229" s="44"/>
      <c r="Y229" s="44"/>
      <c r="Z229" s="27"/>
      <c r="AA229" s="27"/>
      <c r="AB229" s="19"/>
      <c r="AC229" s="19"/>
      <c r="AD229" s="19"/>
      <c r="AE229" s="19"/>
      <c r="AF229" s="19"/>
      <c r="AG229" s="19"/>
      <c r="AH229" s="19"/>
      <c r="AI229" s="19"/>
    </row>
    <row r="230" spans="1:35" ht="16.5" customHeight="1">
      <c r="B230" s="19"/>
      <c r="C230" s="19"/>
      <c r="D230" s="19"/>
      <c r="E230" s="19"/>
      <c r="F230" s="19"/>
      <c r="G230" s="19"/>
      <c r="H230" s="19"/>
      <c r="I230" s="19"/>
      <c r="J230" s="19"/>
      <c r="K230" s="19"/>
      <c r="L230" s="19"/>
      <c r="M230" s="19"/>
      <c r="N230" s="19"/>
      <c r="O230" s="19"/>
      <c r="P230" s="19"/>
      <c r="Q230" s="20"/>
      <c r="R230" s="19"/>
      <c r="U230" s="161"/>
      <c r="V230" s="161"/>
      <c r="W230" s="426"/>
      <c r="X230" s="426"/>
      <c r="Y230" s="44"/>
      <c r="Z230" s="27"/>
      <c r="AA230" s="27"/>
      <c r="AB230" s="19"/>
      <c r="AC230" s="19"/>
      <c r="AD230" s="19"/>
      <c r="AE230" s="19"/>
      <c r="AF230" s="19"/>
      <c r="AG230" s="19"/>
      <c r="AH230" s="19"/>
      <c r="AI230" s="19"/>
    </row>
    <row r="231" spans="1:35" ht="7.5" customHeight="1">
      <c r="X231" s="92"/>
      <c r="Y231" s="44"/>
      <c r="Z231" s="27"/>
      <c r="AA231" s="27"/>
      <c r="AB231" s="19"/>
      <c r="AC231" s="19"/>
      <c r="AD231" s="19"/>
      <c r="AE231" s="19"/>
      <c r="AF231" s="19"/>
      <c r="AG231" s="19"/>
      <c r="AH231" s="19"/>
      <c r="AI231" s="19"/>
    </row>
    <row r="232" spans="1:35" ht="7.5" customHeight="1">
      <c r="A232"/>
      <c r="B232"/>
      <c r="C232"/>
      <c r="D232"/>
      <c r="E232"/>
      <c r="F232"/>
      <c r="G232"/>
      <c r="H232"/>
      <c r="I232"/>
      <c r="J232"/>
      <c r="K232"/>
      <c r="L232"/>
      <c r="M232"/>
      <c r="N232"/>
      <c r="O232"/>
      <c r="P232"/>
      <c r="Q232"/>
      <c r="R232"/>
      <c r="S232"/>
      <c r="T232" s="210"/>
      <c r="V232"/>
      <c r="W232" t="s">
        <v>237</v>
      </c>
      <c r="X232"/>
      <c r="Y232"/>
      <c r="Z232" s="27"/>
      <c r="AA232" s="27"/>
      <c r="AB232" s="19"/>
      <c r="AC232" s="19"/>
      <c r="AD232" s="19"/>
      <c r="AE232" s="19"/>
      <c r="AF232" s="19"/>
      <c r="AG232" s="19"/>
      <c r="AH232" s="19"/>
      <c r="AI232" s="19"/>
    </row>
    <row r="233" spans="1:35" ht="9" customHeight="1">
      <c r="B233" s="163"/>
      <c r="C233" s="180"/>
      <c r="D233" s="180"/>
      <c r="E233" s="180"/>
      <c r="F233" s="180"/>
      <c r="G233" s="180"/>
      <c r="H233" s="180"/>
      <c r="I233" s="180"/>
      <c r="J233" s="44"/>
      <c r="K233" s="44"/>
      <c r="L233" s="44"/>
      <c r="M233" s="230"/>
      <c r="N233" s="230"/>
      <c r="O233" s="230"/>
      <c r="P233" s="66"/>
      <c r="Q233" s="19"/>
      <c r="R233" s="19"/>
      <c r="S233" s="19"/>
      <c r="T233" s="19"/>
      <c r="U233" s="20"/>
      <c r="V233" s="117"/>
      <c r="W233"/>
      <c r="X233"/>
      <c r="Y233"/>
      <c r="Z233" s="27"/>
      <c r="AA233" s="27"/>
      <c r="AB233" s="19"/>
      <c r="AC233" s="19"/>
      <c r="AD233" s="19"/>
      <c r="AE233" s="19"/>
      <c r="AF233" s="19"/>
      <c r="AG233" s="19"/>
      <c r="AH233" s="19"/>
      <c r="AI233" s="19"/>
    </row>
    <row r="234" spans="1:35" ht="7.5" customHeight="1">
      <c r="B234"/>
      <c r="C234"/>
      <c r="D234"/>
      <c r="E234"/>
      <c r="F234"/>
      <c r="G234"/>
      <c r="H234"/>
      <c r="I234"/>
      <c r="J234"/>
      <c r="K234"/>
      <c r="L234"/>
      <c r="M234"/>
      <c r="N234"/>
      <c r="O234"/>
      <c r="P234"/>
      <c r="Q234"/>
      <c r="R234"/>
      <c r="S234"/>
      <c r="T234"/>
      <c r="U234"/>
      <c r="V234"/>
      <c r="W234" s="181"/>
      <c r="X234" s="7"/>
      <c r="Y234"/>
      <c r="Z234" s="27"/>
      <c r="AA234" s="27"/>
      <c r="AB234" s="19"/>
      <c r="AC234" s="19"/>
      <c r="AD234" s="19"/>
      <c r="AE234" s="19"/>
      <c r="AF234" s="19"/>
      <c r="AG234" s="19"/>
      <c r="AH234" s="19"/>
      <c r="AI234" s="19"/>
    </row>
    <row r="235" spans="1:35" ht="4.5" customHeight="1">
      <c r="B235" s="225"/>
      <c r="C235" s="225"/>
      <c r="D235" s="225"/>
      <c r="E235" s="225"/>
      <c r="F235" s="225"/>
      <c r="G235" s="225"/>
      <c r="H235" s="225"/>
      <c r="I235" s="225"/>
      <c r="J235" s="225"/>
      <c r="K235" s="225"/>
      <c r="L235" s="225"/>
      <c r="M235" s="225"/>
      <c r="N235" s="225"/>
      <c r="O235" s="225"/>
      <c r="P235" s="225"/>
      <c r="Q235" s="225"/>
      <c r="R235" s="225"/>
      <c r="S235" s="225"/>
      <c r="T235" s="225"/>
      <c r="U235" s="225"/>
      <c r="V235" s="225"/>
      <c r="X235" s="92"/>
      <c r="Y235" s="44"/>
      <c r="Z235" s="27"/>
      <c r="AA235" s="27"/>
      <c r="AB235" s="19"/>
      <c r="AC235" s="19"/>
      <c r="AD235" s="19"/>
      <c r="AE235" s="19"/>
      <c r="AF235" s="19"/>
      <c r="AG235" s="19"/>
      <c r="AH235" s="19"/>
      <c r="AI235" s="19"/>
    </row>
    <row r="236" spans="1:35" ht="19.5" customHeight="1">
      <c r="A236" s="185" t="s">
        <v>47</v>
      </c>
      <c r="B236" s="408" t="s">
        <v>243</v>
      </c>
      <c r="C236" s="408"/>
      <c r="D236" s="408"/>
      <c r="E236" s="408"/>
      <c r="F236" s="408"/>
      <c r="G236" s="408"/>
      <c r="H236" s="408"/>
      <c r="I236" s="408"/>
      <c r="J236" s="408"/>
      <c r="K236" s="408"/>
      <c r="L236" s="408"/>
      <c r="M236" s="408"/>
      <c r="N236" s="408"/>
      <c r="O236" s="408"/>
      <c r="P236" s="408"/>
      <c r="Q236" s="408"/>
      <c r="R236" s="408"/>
      <c r="S236" s="408"/>
      <c r="T236" s="210"/>
      <c r="U236" s="181"/>
      <c r="V236" s="181" t="s">
        <v>0</v>
      </c>
      <c r="W236" s="436">
        <v>19432.060000000001</v>
      </c>
      <c r="X236" s="436"/>
      <c r="Y236" s="44"/>
      <c r="Z236" s="27"/>
      <c r="AA236" s="27"/>
      <c r="AB236" s="19"/>
      <c r="AC236" s="19"/>
      <c r="AD236" s="19"/>
      <c r="AE236" s="19"/>
      <c r="AF236" s="19"/>
      <c r="AG236" s="19"/>
      <c r="AH236" s="19"/>
      <c r="AI236" s="19"/>
    </row>
    <row r="237" spans="1:35" ht="8.25" customHeight="1">
      <c r="B237" s="210"/>
      <c r="C237" s="210"/>
      <c r="D237" s="210"/>
      <c r="E237" s="210"/>
      <c r="F237" s="210"/>
      <c r="G237" s="210"/>
      <c r="H237" s="210"/>
      <c r="I237" s="210"/>
      <c r="J237" s="210"/>
      <c r="K237" s="210"/>
      <c r="L237" s="210"/>
      <c r="M237" s="210"/>
      <c r="N237" s="210"/>
      <c r="O237" s="210"/>
      <c r="P237" s="210"/>
      <c r="Q237" s="210"/>
      <c r="R237" s="210"/>
      <c r="S237" s="210"/>
      <c r="T237" s="210"/>
      <c r="W237" s="86"/>
      <c r="X237" s="48"/>
      <c r="Y237" s="44"/>
      <c r="Z237" s="27"/>
      <c r="AA237" s="27"/>
      <c r="AB237" s="19"/>
      <c r="AC237" s="19"/>
      <c r="AD237" s="19"/>
      <c r="AE237" s="19"/>
      <c r="AF237" s="19"/>
      <c r="AG237" s="19"/>
      <c r="AH237" s="19"/>
      <c r="AI237" s="19"/>
    </row>
    <row r="238" spans="1:35" ht="21.75" customHeight="1">
      <c r="A238" s="185" t="s">
        <v>48</v>
      </c>
      <c r="B238" s="437" t="s">
        <v>244</v>
      </c>
      <c r="C238" s="437"/>
      <c r="D238" s="437"/>
      <c r="E238" s="437"/>
      <c r="F238" s="437"/>
      <c r="G238" s="437"/>
      <c r="H238" s="437"/>
      <c r="I238" s="437"/>
      <c r="J238" s="437"/>
      <c r="K238" s="437"/>
      <c r="L238" s="437"/>
      <c r="M238" s="437"/>
      <c r="N238" s="437"/>
      <c r="O238" s="437"/>
      <c r="P238" s="437"/>
      <c r="Q238" s="437"/>
      <c r="R238" s="437"/>
      <c r="S238" s="21"/>
      <c r="T238" s="21"/>
      <c r="U238" s="181"/>
      <c r="V238" s="181" t="s">
        <v>0</v>
      </c>
      <c r="W238" s="436">
        <v>90682.95</v>
      </c>
      <c r="X238" s="436"/>
      <c r="Y238" s="44"/>
      <c r="Z238" s="27"/>
      <c r="AA238" s="27"/>
      <c r="AB238" s="19"/>
      <c r="AC238" s="19"/>
      <c r="AD238" s="19"/>
      <c r="AE238" s="19"/>
      <c r="AF238" s="19"/>
      <c r="AG238" s="19"/>
      <c r="AH238" s="19"/>
      <c r="AI238" s="19"/>
    </row>
    <row r="239" spans="1:35" ht="12" customHeight="1">
      <c r="X239" s="92"/>
      <c r="Y239" s="44"/>
      <c r="Z239" s="27"/>
      <c r="AA239" s="27"/>
      <c r="AB239" s="19"/>
      <c r="AC239" s="19"/>
      <c r="AD239" s="19"/>
      <c r="AE239" s="19"/>
      <c r="AF239" s="19"/>
      <c r="AG239" s="19"/>
      <c r="AH239" s="19"/>
      <c r="AI239" s="19"/>
    </row>
    <row r="240" spans="1:35" ht="30.75" customHeight="1">
      <c r="A240" s="185" t="s">
        <v>10</v>
      </c>
      <c r="B240" s="243" t="s">
        <v>273</v>
      </c>
      <c r="C240" s="243"/>
      <c r="D240" s="243"/>
      <c r="E240" s="243"/>
      <c r="F240" s="243"/>
      <c r="G240" s="243"/>
      <c r="H240" s="243"/>
      <c r="I240" s="243"/>
      <c r="J240" s="243"/>
      <c r="K240" s="243"/>
      <c r="L240" s="243"/>
      <c r="M240" s="243"/>
      <c r="N240" s="243"/>
      <c r="O240" s="243"/>
      <c r="P240" s="243"/>
      <c r="Q240" s="243"/>
      <c r="R240" s="243"/>
      <c r="S240" s="243"/>
      <c r="X240" s="92"/>
      <c r="Y240" s="44"/>
      <c r="Z240" s="27"/>
      <c r="AA240" s="27"/>
      <c r="AB240" s="19"/>
      <c r="AC240" s="19"/>
      <c r="AD240" s="19"/>
      <c r="AE240" s="19"/>
      <c r="AF240" s="19"/>
      <c r="AG240" s="19"/>
      <c r="AH240" s="19"/>
      <c r="AI240" s="19"/>
    </row>
    <row r="241" spans="1:35" ht="12.75" customHeight="1">
      <c r="B241" s="408"/>
      <c r="C241" s="408"/>
      <c r="D241" s="408"/>
      <c r="E241" s="408"/>
      <c r="F241" s="408"/>
      <c r="G241" s="408"/>
      <c r="H241" s="408"/>
      <c r="I241" s="408"/>
      <c r="J241" s="408"/>
      <c r="K241" s="408"/>
      <c r="L241" s="408"/>
      <c r="M241" s="408"/>
      <c r="N241" s="408"/>
      <c r="O241" s="408"/>
      <c r="P241" s="408"/>
      <c r="Q241" s="408"/>
      <c r="R241" s="408"/>
      <c r="S241" s="408"/>
      <c r="T241" s="210"/>
      <c r="X241" s="92"/>
      <c r="Y241" s="44"/>
      <c r="Z241" s="27"/>
      <c r="AA241" s="27"/>
      <c r="AB241" s="19"/>
      <c r="AC241" s="19"/>
      <c r="AD241" s="19"/>
      <c r="AE241" s="19"/>
      <c r="AF241" s="19"/>
      <c r="AG241" s="19"/>
      <c r="AH241" s="19"/>
      <c r="AI241" s="19"/>
    </row>
    <row r="242" spans="1:35" ht="15.75" customHeight="1">
      <c r="A242" s="185" t="s">
        <v>47</v>
      </c>
      <c r="B242" s="1" t="s">
        <v>270</v>
      </c>
      <c r="U242" s="181"/>
      <c r="V242" s="181" t="s">
        <v>0</v>
      </c>
      <c r="W242" s="391">
        <v>0</v>
      </c>
      <c r="X242" s="391"/>
      <c r="Y242" s="44"/>
      <c r="Z242" s="27"/>
      <c r="AA242" s="27"/>
      <c r="AB242" s="19"/>
      <c r="AC242" s="19"/>
      <c r="AD242" s="19"/>
      <c r="AE242" s="19"/>
      <c r="AF242" s="19"/>
      <c r="AG242" s="19"/>
      <c r="AH242" s="19"/>
      <c r="AI242" s="19"/>
    </row>
    <row r="243" spans="1:35" s="19" customFormat="1" ht="14.25" customHeight="1">
      <c r="A243" s="20"/>
      <c r="Q243" s="20"/>
      <c r="U243" s="20"/>
      <c r="V243" s="20"/>
      <c r="W243" s="203"/>
      <c r="X243" s="48"/>
      <c r="Y243" s="44"/>
      <c r="Z243" s="27"/>
      <c r="AA243" s="27"/>
    </row>
    <row r="244" spans="1:35" ht="18.75" customHeight="1">
      <c r="A244" s="185" t="s">
        <v>48</v>
      </c>
      <c r="B244" s="1" t="s">
        <v>272</v>
      </c>
      <c r="U244" s="181"/>
      <c r="V244" s="181" t="s">
        <v>0</v>
      </c>
      <c r="W244" s="433">
        <v>0</v>
      </c>
      <c r="X244" s="433"/>
      <c r="Y244" s="44"/>
      <c r="Z244" s="27"/>
      <c r="AA244" s="27"/>
      <c r="AB244" s="19"/>
      <c r="AC244" s="19"/>
      <c r="AD244" s="19"/>
      <c r="AE244" s="19"/>
      <c r="AF244" s="19"/>
      <c r="AG244" s="19"/>
      <c r="AH244" s="19"/>
      <c r="AI244" s="19"/>
    </row>
    <row r="245" spans="1:35" ht="12" customHeight="1">
      <c r="U245" s="181"/>
      <c r="V245" s="181"/>
      <c r="W245" s="211"/>
      <c r="X245" s="211"/>
      <c r="Y245" s="44"/>
      <c r="Z245" s="27"/>
      <c r="AA245" s="27"/>
      <c r="AB245" s="19"/>
      <c r="AC245" s="19"/>
      <c r="AD245" s="19"/>
      <c r="AE245" s="19"/>
      <c r="AF245" s="19"/>
      <c r="AG245" s="19"/>
      <c r="AH245" s="19"/>
      <c r="AI245" s="19"/>
    </row>
    <row r="246" spans="1:35" ht="16.5" customHeight="1">
      <c r="B246" s="58" t="s">
        <v>0</v>
      </c>
      <c r="C246" s="80"/>
      <c r="D246" s="80"/>
      <c r="E246" s="1" t="s">
        <v>271</v>
      </c>
      <c r="Q246" s="1"/>
      <c r="S246" s="185"/>
      <c r="T246" s="185"/>
      <c r="X246" s="92"/>
      <c r="Y246" s="44"/>
      <c r="Z246" s="27"/>
      <c r="AA246" s="27"/>
      <c r="AB246" s="19"/>
      <c r="AC246" s="19"/>
      <c r="AD246" s="19"/>
      <c r="AE246" s="19"/>
      <c r="AF246" s="19"/>
      <c r="AG246" s="19"/>
      <c r="AH246" s="19"/>
      <c r="AI246" s="19"/>
    </row>
    <row r="247" spans="1:35" ht="14.25" customHeight="1">
      <c r="X247" s="92"/>
      <c r="Y247" s="44"/>
      <c r="Z247" s="27"/>
      <c r="AA247" s="27"/>
      <c r="AB247" s="19"/>
      <c r="AC247" s="19"/>
      <c r="AD247" s="19"/>
      <c r="AE247" s="19"/>
      <c r="AF247" s="19"/>
      <c r="AG247" s="19"/>
      <c r="AH247" s="19"/>
      <c r="AI247" s="19"/>
    </row>
    <row r="248" spans="1:35" ht="20.25" customHeight="1">
      <c r="A248" s="185" t="s">
        <v>15</v>
      </c>
      <c r="B248" s="1" t="s">
        <v>165</v>
      </c>
      <c r="Q248" s="1"/>
      <c r="R248" s="434"/>
      <c r="S248" s="435"/>
      <c r="T248" s="1" t="s">
        <v>164</v>
      </c>
      <c r="U248" s="1"/>
      <c r="X248" s="92"/>
      <c r="Y248" s="44"/>
      <c r="Z248" s="27"/>
      <c r="AA248" s="27"/>
      <c r="AB248" s="19"/>
      <c r="AC248" s="19"/>
      <c r="AD248" s="19"/>
      <c r="AE248" s="19"/>
      <c r="AF248" s="19"/>
      <c r="AG248" s="19"/>
      <c r="AH248" s="19"/>
      <c r="AI248" s="19"/>
    </row>
    <row r="249" spans="1:35" ht="10.5" customHeight="1">
      <c r="Q249" s="1"/>
      <c r="R249" s="175"/>
      <c r="S249" s="214"/>
      <c r="U249" s="1"/>
      <c r="X249" s="92"/>
      <c r="Y249" s="44"/>
      <c r="Z249" s="27"/>
      <c r="AA249" s="27"/>
      <c r="AB249" s="19"/>
      <c r="AC249" s="19"/>
      <c r="AD249" s="19"/>
      <c r="AE249" s="19"/>
      <c r="AF249" s="19"/>
      <c r="AG249" s="19"/>
      <c r="AH249" s="19"/>
      <c r="AI249" s="19"/>
    </row>
    <row r="250" spans="1:35" ht="16.5" customHeight="1">
      <c r="B250" s="1" t="s">
        <v>279</v>
      </c>
      <c r="R250" s="434"/>
      <c r="S250" s="435"/>
      <c r="T250" s="1" t="s">
        <v>164</v>
      </c>
      <c r="X250" s="92"/>
      <c r="Y250" s="44"/>
      <c r="Z250" s="27"/>
      <c r="AA250" s="27"/>
      <c r="AB250" s="19"/>
      <c r="AC250" s="19"/>
      <c r="AD250" s="19"/>
      <c r="AE250" s="19"/>
      <c r="AF250" s="19"/>
      <c r="AG250" s="19"/>
      <c r="AH250" s="19"/>
      <c r="AI250" s="19"/>
    </row>
    <row r="251" spans="1:35">
      <c r="X251" s="92"/>
      <c r="Y251" s="44"/>
      <c r="Z251" s="27"/>
      <c r="AA251" s="27"/>
      <c r="AB251" s="19"/>
      <c r="AC251" s="19"/>
      <c r="AD251" s="19"/>
      <c r="AE251" s="19"/>
      <c r="AF251" s="19"/>
      <c r="AG251" s="19"/>
      <c r="AH251" s="19"/>
      <c r="AI251" s="19"/>
    </row>
    <row r="252" spans="1:35" ht="19.5" customHeight="1">
      <c r="B252" s="45" t="s">
        <v>166</v>
      </c>
      <c r="C252" s="45"/>
      <c r="D252" s="44"/>
      <c r="E252" s="44"/>
      <c r="F252" s="44"/>
      <c r="G252" s="44"/>
      <c r="M252" s="438">
        <v>42991</v>
      </c>
      <c r="N252" s="439"/>
      <c r="O252" s="439"/>
      <c r="P252" s="439"/>
      <c r="Q252" s="439"/>
      <c r="R252" s="439"/>
      <c r="S252" s="439"/>
      <c r="X252" s="92"/>
      <c r="Y252" s="44"/>
      <c r="Z252" s="27"/>
      <c r="AA252" s="27"/>
      <c r="AB252" s="19"/>
      <c r="AC252" s="19"/>
      <c r="AD252" s="19"/>
      <c r="AE252" s="19"/>
      <c r="AF252" s="19"/>
      <c r="AG252" s="19"/>
      <c r="AH252" s="19"/>
      <c r="AI252" s="19"/>
    </row>
    <row r="253" spans="1:35" ht="12" customHeight="1">
      <c r="X253" s="92"/>
      <c r="Y253" s="44"/>
      <c r="Z253" s="27"/>
      <c r="AA253" s="27"/>
      <c r="AB253" s="19"/>
      <c r="AC253" s="19"/>
      <c r="AD253" s="19"/>
      <c r="AE253" s="19"/>
      <c r="AF253" s="19"/>
      <c r="AG253" s="19"/>
      <c r="AH253" s="19"/>
      <c r="AI253" s="19"/>
    </row>
    <row r="254" spans="1:35" ht="20.25" customHeight="1">
      <c r="B254" s="45" t="s">
        <v>167</v>
      </c>
      <c r="C254" s="45"/>
      <c r="M254" s="440"/>
      <c r="N254" s="393"/>
      <c r="O254" s="393"/>
      <c r="P254" s="393"/>
      <c r="Q254" s="393"/>
      <c r="R254" s="393"/>
      <c r="S254" s="393"/>
      <c r="T254" s="393"/>
      <c r="X254" s="92"/>
      <c r="Y254" s="44"/>
      <c r="Z254" s="27"/>
      <c r="AA254" s="27"/>
      <c r="AB254" s="19"/>
      <c r="AC254" s="19"/>
      <c r="AD254" s="19"/>
      <c r="AE254" s="19"/>
      <c r="AF254" s="19"/>
      <c r="AG254" s="19"/>
      <c r="AH254" s="19"/>
      <c r="AI254" s="19"/>
    </row>
    <row r="255" spans="1:35" ht="9" customHeight="1">
      <c r="X255" s="92"/>
      <c r="Y255" s="44"/>
      <c r="Z255" s="27"/>
      <c r="AA255" s="27"/>
      <c r="AB255" s="19"/>
      <c r="AC255" s="19"/>
      <c r="AD255" s="19"/>
      <c r="AE255" s="19"/>
      <c r="AF255" s="19"/>
      <c r="AG255" s="19"/>
      <c r="AH255" s="19"/>
      <c r="AI255" s="19"/>
    </row>
    <row r="256" spans="1:35" ht="20.25" customHeight="1">
      <c r="B256" s="45" t="s">
        <v>65</v>
      </c>
      <c r="C256" s="45"/>
      <c r="M256" s="441" t="s">
        <v>236</v>
      </c>
      <c r="N256" s="441"/>
      <c r="O256" s="441"/>
      <c r="P256" s="441"/>
      <c r="Q256" s="441"/>
      <c r="R256" s="441"/>
      <c r="S256" s="441"/>
      <c r="T256" s="441"/>
      <c r="X256" s="92"/>
      <c r="Y256" s="44"/>
      <c r="Z256" s="27"/>
      <c r="AA256" s="27"/>
      <c r="AB256" s="19"/>
      <c r="AC256" s="19"/>
      <c r="AD256" s="19"/>
      <c r="AE256" s="19"/>
      <c r="AF256" s="19"/>
      <c r="AG256" s="19"/>
      <c r="AH256" s="19"/>
      <c r="AI256" s="19"/>
    </row>
    <row r="257" spans="1:35">
      <c r="X257" s="92"/>
      <c r="Y257" s="44"/>
      <c r="Z257" s="27"/>
      <c r="AA257" s="27"/>
      <c r="AB257" s="19"/>
      <c r="AC257" s="19"/>
      <c r="AD257" s="19"/>
      <c r="AE257" s="19"/>
      <c r="AF257" s="19"/>
      <c r="AG257" s="19"/>
      <c r="AH257" s="19"/>
      <c r="AI257" s="19"/>
    </row>
    <row r="258" spans="1:35" ht="7.5" customHeight="1">
      <c r="B258" s="11"/>
      <c r="C258" s="11"/>
      <c r="D258" s="11"/>
      <c r="E258" s="11"/>
      <c r="F258" s="11"/>
      <c r="G258" s="11"/>
      <c r="H258" s="11"/>
      <c r="I258" s="11"/>
      <c r="J258" s="11"/>
      <c r="K258" s="11"/>
      <c r="L258" s="11"/>
      <c r="M258" s="11"/>
      <c r="N258" s="11"/>
      <c r="O258" s="11"/>
      <c r="P258" s="11"/>
      <c r="Q258" s="199"/>
      <c r="R258" s="11"/>
      <c r="S258" s="11"/>
      <c r="T258" s="11"/>
      <c r="U258" s="199"/>
      <c r="V258" s="199"/>
      <c r="W258" s="199"/>
      <c r="X258" s="55"/>
      <c r="Y258" s="44"/>
      <c r="Z258" s="27"/>
      <c r="AA258" s="27"/>
      <c r="AB258" s="19"/>
      <c r="AC258" s="19"/>
      <c r="AD258" s="19"/>
      <c r="AE258" s="19"/>
      <c r="AF258" s="19"/>
      <c r="AG258" s="19"/>
      <c r="AH258" s="19"/>
      <c r="AI258" s="19"/>
    </row>
    <row r="259" spans="1:35">
      <c r="X259" s="92"/>
      <c r="Y259" s="44"/>
      <c r="Z259" s="27"/>
      <c r="AA259" s="27"/>
      <c r="AB259" s="19"/>
      <c r="AC259" s="19"/>
      <c r="AD259" s="19"/>
      <c r="AE259" s="19"/>
      <c r="AF259" s="19"/>
      <c r="AG259" s="19"/>
      <c r="AH259" s="19"/>
      <c r="AI259" s="19"/>
    </row>
    <row r="260" spans="1:35" ht="15" customHeight="1">
      <c r="A260" s="73" t="s">
        <v>213</v>
      </c>
      <c r="B260" s="205" t="s">
        <v>231</v>
      </c>
      <c r="C260" s="205"/>
      <c r="X260" s="92"/>
      <c r="Y260" s="44"/>
      <c r="Z260" s="27"/>
      <c r="AA260" s="27"/>
      <c r="AB260" s="19"/>
      <c r="AC260" s="19"/>
      <c r="AD260" s="19"/>
      <c r="AE260" s="19"/>
      <c r="AF260" s="19"/>
      <c r="AG260" s="19"/>
      <c r="AH260" s="19"/>
      <c r="AI260" s="19"/>
    </row>
    <row r="261" spans="1:35" ht="12" customHeight="1">
      <c r="A261" s="73"/>
      <c r="X261" s="92"/>
      <c r="Y261" s="44"/>
      <c r="Z261" s="27"/>
      <c r="AA261" s="27"/>
      <c r="AB261" s="19"/>
      <c r="AC261" s="19"/>
      <c r="AD261" s="19"/>
      <c r="AE261" s="19"/>
      <c r="AF261" s="19"/>
      <c r="AG261" s="19"/>
      <c r="AH261" s="19"/>
      <c r="AI261" s="19"/>
    </row>
    <row r="262" spans="1:35" ht="19.5" customHeight="1">
      <c r="Q262" s="1"/>
      <c r="X262" s="92"/>
      <c r="Y262" s="44"/>
      <c r="Z262" s="27"/>
      <c r="AA262" s="27"/>
      <c r="AB262" s="19"/>
      <c r="AC262" s="19"/>
      <c r="AD262" s="19"/>
      <c r="AE262" s="19"/>
      <c r="AF262" s="19"/>
      <c r="AG262" s="19"/>
      <c r="AH262" s="19"/>
      <c r="AI262" s="19"/>
    </row>
    <row r="263" spans="1:35">
      <c r="X263" s="92"/>
      <c r="Y263" s="44"/>
      <c r="Z263" s="27"/>
      <c r="AA263" s="27"/>
      <c r="AB263" s="19"/>
      <c r="AC263" s="19"/>
      <c r="AD263" s="19"/>
      <c r="AE263" s="19"/>
      <c r="AF263" s="19"/>
      <c r="AG263" s="19"/>
      <c r="AH263" s="19"/>
      <c r="AI263" s="19"/>
    </row>
    <row r="264" spans="1:35" ht="22.5" customHeight="1">
      <c r="B264" s="1" t="s">
        <v>56</v>
      </c>
      <c r="X264" s="92"/>
      <c r="Y264" s="44"/>
      <c r="Z264" s="27"/>
      <c r="AA264" s="27"/>
      <c r="AB264" s="19"/>
      <c r="AC264" s="19"/>
      <c r="AD264" s="19"/>
      <c r="AE264" s="19"/>
      <c r="AF264" s="19"/>
      <c r="AG264" s="19"/>
      <c r="AH264" s="19"/>
      <c r="AI264" s="19"/>
    </row>
    <row r="265" spans="1:35" ht="13.5" customHeight="1">
      <c r="X265" s="92"/>
      <c r="Y265" s="44"/>
      <c r="Z265" s="27"/>
      <c r="AA265" s="27"/>
      <c r="AB265" s="19"/>
      <c r="AC265" s="19"/>
      <c r="AD265" s="19"/>
      <c r="AE265" s="19"/>
      <c r="AF265" s="19"/>
      <c r="AG265" s="19"/>
      <c r="AH265" s="19"/>
      <c r="AI265" s="19"/>
    </row>
    <row r="266" spans="1:35" ht="16.5" customHeight="1">
      <c r="B266" s="1" t="s">
        <v>8</v>
      </c>
      <c r="S266" s="393"/>
      <c r="T266" s="393"/>
      <c r="U266" s="393"/>
      <c r="V266" s="393"/>
      <c r="W266" s="1"/>
      <c r="X266" s="92"/>
      <c r="Y266" s="44"/>
      <c r="Z266" s="27"/>
      <c r="AA266" s="27"/>
      <c r="AB266" s="19"/>
      <c r="AC266" s="19"/>
      <c r="AD266" s="19"/>
      <c r="AE266" s="19"/>
      <c r="AF266" s="19"/>
      <c r="AG266" s="19"/>
      <c r="AH266" s="19"/>
      <c r="AI266" s="19"/>
    </row>
    <row r="267" spans="1:35" ht="19.5" customHeight="1">
      <c r="K267" s="7"/>
      <c r="L267" s="7"/>
      <c r="M267" s="7"/>
      <c r="N267" s="7"/>
      <c r="O267" s="7"/>
      <c r="P267" s="7"/>
      <c r="Q267" s="178"/>
      <c r="R267" s="7"/>
      <c r="S267" s="7"/>
      <c r="T267" s="7"/>
      <c r="U267" s="178"/>
      <c r="V267" s="178"/>
      <c r="W267" s="178"/>
      <c r="X267" s="92"/>
      <c r="Y267" s="44"/>
      <c r="Z267" s="27"/>
      <c r="AA267" s="27"/>
      <c r="AB267" s="19"/>
      <c r="AC267" s="19"/>
      <c r="AD267" s="19"/>
      <c r="AE267" s="19"/>
      <c r="AF267" s="19"/>
      <c r="AG267" s="19"/>
      <c r="AH267" s="19"/>
      <c r="AI267" s="19"/>
    </row>
    <row r="268" spans="1:35">
      <c r="X268" s="92"/>
      <c r="Y268" s="44"/>
      <c r="Z268" s="27"/>
      <c r="AA268" s="27"/>
      <c r="AB268" s="19"/>
      <c r="AC268" s="19"/>
      <c r="AD268" s="19"/>
      <c r="AE268" s="19"/>
      <c r="AF268" s="19"/>
      <c r="AG268" s="19"/>
      <c r="AH268" s="19"/>
      <c r="AI268" s="19"/>
    </row>
    <row r="269" spans="1:35">
      <c r="B269" s="1" t="s">
        <v>274</v>
      </c>
      <c r="K269" s="1" t="s">
        <v>62</v>
      </c>
      <c r="P269" s="393"/>
      <c r="Q269" s="393"/>
      <c r="R269" s="393"/>
      <c r="S269" s="393"/>
      <c r="T269" s="393"/>
      <c r="U269" s="393"/>
      <c r="V269" s="393"/>
      <c r="W269" s="393"/>
      <c r="X269" s="393"/>
      <c r="Y269" s="44"/>
      <c r="Z269" s="27"/>
      <c r="AA269" s="27"/>
      <c r="AB269" s="19"/>
      <c r="AC269" s="19"/>
      <c r="AD269" s="19"/>
      <c r="AE269" s="19"/>
      <c r="AF269" s="19"/>
      <c r="AG269" s="19"/>
      <c r="AH269" s="19"/>
      <c r="AI269" s="19"/>
    </row>
    <row r="270" spans="1:35">
      <c r="B270" s="1" t="s">
        <v>238</v>
      </c>
      <c r="Q270" s="1"/>
      <c r="R270" s="185"/>
      <c r="U270" s="1"/>
      <c r="V270" s="1"/>
      <c r="W270" s="1"/>
      <c r="X270" s="178"/>
      <c r="Y270" s="44"/>
      <c r="Z270" s="27"/>
      <c r="AA270" s="27"/>
      <c r="AB270" s="19"/>
      <c r="AC270" s="19"/>
      <c r="AD270" s="19"/>
      <c r="AE270" s="19"/>
      <c r="AF270" s="19"/>
      <c r="AG270" s="19"/>
      <c r="AH270" s="19"/>
      <c r="AI270" s="19"/>
    </row>
    <row r="271" spans="1:35">
      <c r="Q271" s="1"/>
      <c r="R271" s="185"/>
      <c r="U271" s="1"/>
      <c r="V271" s="1"/>
      <c r="W271" s="1"/>
      <c r="X271" s="178"/>
      <c r="Y271" s="44"/>
      <c r="Z271" s="27"/>
      <c r="AA271" s="27"/>
      <c r="AB271" s="19"/>
      <c r="AC271" s="19"/>
      <c r="AD271" s="19"/>
      <c r="AE271" s="19"/>
      <c r="AF271" s="19"/>
      <c r="AG271" s="19"/>
      <c r="AH271" s="19"/>
      <c r="AI271" s="19"/>
    </row>
    <row r="272" spans="1:35">
      <c r="K272" s="1" t="s">
        <v>61</v>
      </c>
      <c r="P272" s="393"/>
      <c r="Q272" s="393"/>
      <c r="R272" s="393"/>
      <c r="S272" s="393"/>
      <c r="T272" s="393"/>
      <c r="U272" s="393"/>
      <c r="V272" s="393"/>
      <c r="W272" s="393"/>
      <c r="X272" s="393"/>
      <c r="Y272" s="44"/>
      <c r="Z272" s="27"/>
      <c r="AA272" s="27"/>
      <c r="AB272" s="19"/>
      <c r="AC272" s="19"/>
      <c r="AD272" s="19"/>
      <c r="AE272" s="19"/>
      <c r="AF272" s="19"/>
      <c r="AG272" s="19"/>
      <c r="AH272" s="19"/>
      <c r="AI272" s="19"/>
    </row>
    <row r="273" spans="1:35">
      <c r="P273" s="178"/>
      <c r="Q273" s="178"/>
      <c r="R273" s="178"/>
      <c r="S273" s="178"/>
      <c r="T273" s="178"/>
      <c r="U273" s="178"/>
      <c r="V273" s="178"/>
      <c r="W273" s="178"/>
      <c r="X273" s="178"/>
      <c r="Y273" s="44"/>
      <c r="Z273" s="27"/>
      <c r="AA273" s="27"/>
      <c r="AB273" s="19"/>
      <c r="AC273" s="19"/>
      <c r="AD273" s="19"/>
      <c r="AE273" s="19"/>
      <c r="AF273" s="19"/>
      <c r="AG273" s="19"/>
      <c r="AH273" s="19"/>
      <c r="AI273" s="19"/>
    </row>
    <row r="274" spans="1:35">
      <c r="P274" s="178"/>
      <c r="Q274" s="178"/>
      <c r="R274" s="178"/>
      <c r="S274" s="178"/>
      <c r="T274" s="178"/>
      <c r="U274" s="178"/>
      <c r="V274" s="178"/>
      <c r="W274" s="178"/>
      <c r="X274" s="178"/>
      <c r="Y274" s="44"/>
      <c r="Z274" s="27"/>
      <c r="AA274" s="27"/>
      <c r="AB274" s="19"/>
      <c r="AC274" s="19"/>
      <c r="AD274" s="19"/>
      <c r="AE274" s="19"/>
      <c r="AF274" s="19"/>
      <c r="AG274" s="19"/>
      <c r="AH274" s="19"/>
      <c r="AI274" s="19"/>
    </row>
    <row r="275" spans="1:35">
      <c r="P275" s="178"/>
      <c r="Q275" s="178"/>
      <c r="R275" s="178"/>
      <c r="S275" s="178"/>
      <c r="T275" s="178"/>
      <c r="U275" s="178"/>
      <c r="V275" s="178"/>
      <c r="W275" s="178"/>
      <c r="X275" s="178"/>
      <c r="Y275" s="44"/>
      <c r="Z275" s="27"/>
      <c r="AA275" s="27"/>
      <c r="AB275" s="19"/>
      <c r="AC275" s="19"/>
      <c r="AD275" s="19"/>
      <c r="AE275" s="19"/>
      <c r="AF275" s="19"/>
      <c r="AG275" s="19"/>
      <c r="AH275" s="19"/>
      <c r="AI275" s="19"/>
    </row>
    <row r="276" spans="1:35">
      <c r="P276" s="178"/>
      <c r="Q276" s="178"/>
      <c r="R276" s="178"/>
      <c r="S276" s="178"/>
      <c r="T276" s="178"/>
      <c r="U276" s="178"/>
      <c r="V276" s="178"/>
      <c r="W276" s="178"/>
      <c r="X276" s="178"/>
      <c r="Y276" s="44"/>
      <c r="Z276" s="27"/>
      <c r="AA276" s="27"/>
      <c r="AB276" s="19"/>
      <c r="AC276" s="19"/>
      <c r="AD276" s="19"/>
      <c r="AE276" s="19"/>
      <c r="AF276" s="19"/>
      <c r="AG276" s="19"/>
      <c r="AH276" s="19"/>
      <c r="AI276" s="19"/>
    </row>
    <row r="277" spans="1:35">
      <c r="P277" s="178"/>
      <c r="Q277" s="178"/>
      <c r="R277" s="178"/>
      <c r="S277" s="178"/>
      <c r="T277" s="178"/>
      <c r="U277" s="178"/>
      <c r="V277" s="178"/>
      <c r="W277" s="178"/>
      <c r="X277" s="178"/>
      <c r="Y277" s="44"/>
      <c r="Z277" s="27"/>
      <c r="AA277" s="27"/>
      <c r="AB277" s="19"/>
      <c r="AC277" s="19"/>
      <c r="AD277" s="19"/>
      <c r="AE277" s="19"/>
      <c r="AF277" s="19"/>
      <c r="AG277" s="19"/>
      <c r="AH277" s="19"/>
      <c r="AI277" s="19"/>
    </row>
    <row r="278" spans="1:35">
      <c r="A278" s="20"/>
      <c r="B278" s="19"/>
      <c r="C278" s="19"/>
      <c r="D278" s="19"/>
      <c r="E278" s="19"/>
      <c r="F278" s="19"/>
      <c r="G278" s="19"/>
      <c r="H278" s="19"/>
      <c r="I278" s="19"/>
      <c r="J278" s="19"/>
      <c r="K278" s="19"/>
      <c r="L278" s="19"/>
      <c r="M278" s="19"/>
      <c r="N278" s="19"/>
      <c r="O278" s="19"/>
      <c r="P278" s="183"/>
      <c r="Q278" s="183"/>
      <c r="R278" s="183"/>
      <c r="S278" s="183"/>
      <c r="T278" s="183"/>
      <c r="U278" s="183"/>
      <c r="V278" s="183"/>
      <c r="W278" s="183"/>
      <c r="X278" s="183"/>
      <c r="Y278" s="44"/>
      <c r="Z278" s="27"/>
      <c r="AA278" s="27"/>
      <c r="AB278" s="19"/>
      <c r="AC278" s="19"/>
      <c r="AD278" s="19"/>
      <c r="AE278" s="19"/>
      <c r="AF278" s="19"/>
      <c r="AG278" s="19"/>
      <c r="AH278" s="19"/>
      <c r="AI278" s="19"/>
    </row>
    <row r="279" spans="1:35" ht="15" customHeight="1">
      <c r="A279" s="183"/>
      <c r="B279" s="109"/>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spans="1:35">
      <c r="A280" s="183"/>
      <c r="B280" s="230"/>
      <c r="C280" s="230"/>
      <c r="D280" s="230"/>
      <c r="E280" s="230"/>
      <c r="F280" s="230"/>
      <c r="G280" s="230"/>
      <c r="H280" s="230"/>
      <c r="I280" s="230"/>
      <c r="J280" s="44"/>
      <c r="K280" s="230"/>
      <c r="L280" s="230"/>
      <c r="M280" s="230"/>
      <c r="N280" s="230"/>
      <c r="O280" s="230"/>
      <c r="P280" s="230"/>
      <c r="Q280" s="230"/>
      <c r="R280" s="230"/>
      <c r="S280" s="230"/>
      <c r="T280" s="230"/>
      <c r="U280" s="230"/>
      <c r="V280" s="230"/>
      <c r="W280" s="230"/>
      <c r="X280" s="230"/>
      <c r="Y280" s="44"/>
      <c r="Z280" s="47"/>
      <c r="AA280" s="47"/>
      <c r="AB280" s="44"/>
      <c r="AC280" s="44"/>
      <c r="AD280" s="44"/>
      <c r="AE280" s="44"/>
      <c r="AF280" s="44"/>
      <c r="AG280" s="44"/>
      <c r="AH280" s="44"/>
      <c r="AI280" s="44"/>
    </row>
    <row r="281" spans="1:35">
      <c r="A281" s="183"/>
      <c r="B281" s="183"/>
      <c r="C281" s="183"/>
      <c r="D281" s="183"/>
      <c r="E281" s="183"/>
      <c r="F281" s="183"/>
      <c r="G281" s="183"/>
      <c r="H281" s="183"/>
      <c r="I281" s="183"/>
      <c r="J281" s="44"/>
      <c r="K281" s="183"/>
      <c r="L281" s="183"/>
      <c r="M281" s="183"/>
      <c r="N281" s="183"/>
      <c r="O281" s="183"/>
      <c r="P281" s="183"/>
      <c r="Q281" s="183"/>
      <c r="R281" s="183"/>
      <c r="S281" s="183"/>
      <c r="T281" s="183"/>
      <c r="U281" s="183"/>
      <c r="V281" s="183"/>
      <c r="W281" s="183"/>
      <c r="X281" s="183"/>
      <c r="Y281" s="44"/>
      <c r="Z281" s="47"/>
      <c r="AA281" s="47"/>
      <c r="AB281" s="44"/>
      <c r="AC281" s="44"/>
      <c r="AD281" s="44"/>
      <c r="AE281" s="44"/>
      <c r="AF281" s="44"/>
      <c r="AG281" s="44"/>
      <c r="AH281" s="44"/>
      <c r="AI281" s="44"/>
    </row>
    <row r="282" spans="1:35" hidden="1">
      <c r="A282" s="213"/>
      <c r="B282" s="442"/>
      <c r="C282" s="442"/>
      <c r="D282" s="442"/>
      <c r="E282" s="442"/>
      <c r="F282" s="442"/>
      <c r="G282" s="442"/>
      <c r="H282" s="443"/>
      <c r="I282" s="443"/>
      <c r="J282" s="212"/>
      <c r="K282" s="443"/>
      <c r="L282" s="443"/>
      <c r="M282" s="443"/>
      <c r="N282" s="444"/>
      <c r="O282" s="444"/>
      <c r="P282" s="444"/>
      <c r="Q282" s="444"/>
      <c r="R282" s="444"/>
      <c r="S282" s="444"/>
      <c r="T282" s="444"/>
      <c r="U282" s="444"/>
      <c r="V282" s="444"/>
      <c r="W282" s="444"/>
      <c r="X282" s="444"/>
      <c r="Y282" s="111"/>
      <c r="Z282" s="112"/>
      <c r="AA282" s="112"/>
      <c r="AB282" s="111"/>
      <c r="AC282" s="111"/>
      <c r="AD282" s="111"/>
      <c r="AE282" s="111"/>
      <c r="AF282" s="111"/>
      <c r="AG282" s="111"/>
      <c r="AH282" s="111"/>
      <c r="AI282" s="111"/>
    </row>
    <row r="283" spans="1:35" ht="15" hidden="1" customHeight="1">
      <c r="A283" s="213"/>
      <c r="B283" s="442"/>
      <c r="C283" s="442"/>
      <c r="D283" s="442"/>
      <c r="E283" s="442"/>
      <c r="F283" s="442"/>
      <c r="G283" s="442"/>
      <c r="H283" s="443"/>
      <c r="I283" s="443"/>
      <c r="J283" s="212"/>
      <c r="K283" s="443"/>
      <c r="L283" s="443"/>
      <c r="M283" s="443"/>
      <c r="N283" s="444"/>
      <c r="O283" s="444"/>
      <c r="P283" s="444"/>
      <c r="Q283" s="444"/>
      <c r="R283" s="444"/>
      <c r="S283" s="444"/>
      <c r="T283" s="444"/>
      <c r="U283" s="444"/>
      <c r="V283" s="444"/>
      <c r="W283" s="444"/>
      <c r="X283" s="444"/>
      <c r="Y283" s="111"/>
      <c r="Z283" s="112"/>
      <c r="AA283" s="112"/>
      <c r="AB283" s="111"/>
      <c r="AC283" s="111"/>
      <c r="AD283" s="111"/>
      <c r="AE283" s="111"/>
      <c r="AF283" s="111"/>
      <c r="AG283" s="111"/>
      <c r="AH283" s="111"/>
      <c r="AI283" s="111"/>
    </row>
    <row r="284" spans="1:35" ht="15" hidden="1" customHeight="1">
      <c r="A284" s="213"/>
      <c r="B284" s="442"/>
      <c r="C284" s="442"/>
      <c r="D284" s="442"/>
      <c r="E284" s="442"/>
      <c r="F284" s="442"/>
      <c r="G284" s="442"/>
      <c r="H284" s="443"/>
      <c r="I284" s="443"/>
      <c r="J284" s="212"/>
      <c r="K284" s="443"/>
      <c r="L284" s="443"/>
      <c r="M284" s="443"/>
      <c r="N284" s="444"/>
      <c r="O284" s="444"/>
      <c r="P284" s="444"/>
      <c r="Q284" s="444"/>
      <c r="R284" s="444"/>
      <c r="S284" s="444"/>
      <c r="T284" s="444"/>
      <c r="U284" s="444"/>
      <c r="V284" s="444"/>
      <c r="W284" s="444"/>
      <c r="X284" s="444"/>
      <c r="Y284" s="111"/>
      <c r="Z284" s="112"/>
      <c r="AA284" s="112"/>
      <c r="AB284" s="111"/>
      <c r="AC284" s="111"/>
      <c r="AD284" s="111"/>
      <c r="AE284" s="111"/>
      <c r="AF284" s="111"/>
      <c r="AG284" s="111"/>
      <c r="AH284" s="111"/>
      <c r="AI284" s="111"/>
    </row>
    <row r="285" spans="1:35" ht="15" hidden="1" customHeight="1">
      <c r="A285" s="213"/>
      <c r="B285" s="442"/>
      <c r="C285" s="442"/>
      <c r="D285" s="442"/>
      <c r="E285" s="442"/>
      <c r="F285" s="442"/>
      <c r="G285" s="442"/>
      <c r="H285" s="443"/>
      <c r="I285" s="443"/>
      <c r="J285" s="212"/>
      <c r="K285" s="443"/>
      <c r="L285" s="443"/>
      <c r="M285" s="443"/>
      <c r="N285" s="444"/>
      <c r="O285" s="444"/>
      <c r="P285" s="444"/>
      <c r="Q285" s="444"/>
      <c r="R285" s="444"/>
      <c r="S285" s="444"/>
      <c r="T285" s="444"/>
      <c r="U285" s="444"/>
      <c r="V285" s="444"/>
      <c r="W285" s="444"/>
      <c r="X285" s="444"/>
      <c r="Y285" s="111"/>
      <c r="Z285" s="112"/>
      <c r="AA285" s="112"/>
      <c r="AB285" s="111"/>
      <c r="AC285" s="111"/>
      <c r="AD285" s="111"/>
      <c r="AE285" s="111"/>
      <c r="AF285" s="111"/>
      <c r="AG285" s="111"/>
      <c r="AH285" s="111"/>
      <c r="AI285" s="111"/>
    </row>
    <row r="286" spans="1:35" ht="15" hidden="1" customHeight="1">
      <c r="A286" s="213"/>
      <c r="B286" s="442"/>
      <c r="C286" s="442"/>
      <c r="D286" s="442"/>
      <c r="E286" s="442"/>
      <c r="F286" s="442"/>
      <c r="G286" s="442"/>
      <c r="H286" s="443"/>
      <c r="I286" s="443"/>
      <c r="J286" s="212"/>
      <c r="K286" s="443"/>
      <c r="L286" s="443"/>
      <c r="M286" s="443"/>
      <c r="N286" s="444"/>
      <c r="O286" s="444"/>
      <c r="P286" s="444"/>
      <c r="Q286" s="444"/>
      <c r="R286" s="444"/>
      <c r="S286" s="444"/>
      <c r="T286" s="444"/>
      <c r="U286" s="444"/>
      <c r="V286" s="444"/>
      <c r="W286" s="444"/>
      <c r="X286" s="444"/>
      <c r="Y286" s="111"/>
      <c r="Z286" s="112"/>
      <c r="AA286" s="112"/>
      <c r="AB286" s="111"/>
      <c r="AC286" s="111"/>
      <c r="AD286" s="111"/>
      <c r="AE286" s="111"/>
      <c r="AF286" s="111"/>
      <c r="AG286" s="111"/>
      <c r="AH286" s="111"/>
      <c r="AI286" s="111"/>
    </row>
    <row r="287" spans="1:35" ht="15" hidden="1" customHeight="1">
      <c r="A287" s="213"/>
      <c r="B287" s="442"/>
      <c r="C287" s="442"/>
      <c r="D287" s="442"/>
      <c r="E287" s="442"/>
      <c r="F287" s="442"/>
      <c r="G287" s="442"/>
      <c r="H287" s="443"/>
      <c r="I287" s="443"/>
      <c r="J287" s="212"/>
      <c r="K287" s="443"/>
      <c r="L287" s="443"/>
      <c r="M287" s="443"/>
      <c r="N287" s="444"/>
      <c r="O287" s="444"/>
      <c r="P287" s="444"/>
      <c r="Q287" s="444"/>
      <c r="R287" s="444"/>
      <c r="S287" s="444"/>
      <c r="T287" s="444"/>
      <c r="U287" s="444"/>
      <c r="V287" s="444"/>
      <c r="W287" s="444"/>
      <c r="X287" s="444"/>
      <c r="Y287" s="111"/>
      <c r="Z287" s="112"/>
      <c r="AA287" s="112"/>
      <c r="AB287" s="111"/>
      <c r="AC287" s="111"/>
      <c r="AD287" s="111"/>
      <c r="AE287" s="111"/>
      <c r="AF287" s="111"/>
      <c r="AG287" s="111"/>
      <c r="AH287" s="111"/>
      <c r="AI287" s="111"/>
    </row>
    <row r="288" spans="1:35" ht="15" hidden="1" customHeight="1">
      <c r="A288" s="213"/>
      <c r="B288" s="442"/>
      <c r="C288" s="442"/>
      <c r="D288" s="442"/>
      <c r="E288" s="442"/>
      <c r="F288" s="442"/>
      <c r="G288" s="442"/>
      <c r="H288" s="443"/>
      <c r="I288" s="443"/>
      <c r="J288" s="212"/>
      <c r="K288" s="443"/>
      <c r="L288" s="443"/>
      <c r="M288" s="443"/>
      <c r="N288" s="444"/>
      <c r="O288" s="444"/>
      <c r="P288" s="444"/>
      <c r="Q288" s="444"/>
      <c r="R288" s="444"/>
      <c r="S288" s="444"/>
      <c r="T288" s="444"/>
      <c r="U288" s="444"/>
      <c r="V288" s="444"/>
      <c r="W288" s="444"/>
      <c r="X288" s="444"/>
      <c r="Y288" s="111"/>
      <c r="Z288" s="112"/>
      <c r="AA288" s="112"/>
      <c r="AB288" s="111"/>
      <c r="AC288" s="111"/>
      <c r="AD288" s="111"/>
      <c r="AE288" s="111"/>
      <c r="AF288" s="111"/>
      <c r="AG288" s="111"/>
      <c r="AH288" s="111"/>
      <c r="AI288" s="111"/>
    </row>
    <row r="289" spans="1:35" ht="15" hidden="1" customHeight="1">
      <c r="A289" s="213"/>
      <c r="B289" s="118"/>
      <c r="C289" s="118"/>
      <c r="D289" s="446"/>
      <c r="E289" s="446"/>
      <c r="F289" s="446"/>
      <c r="G289" s="446"/>
      <c r="H289" s="447"/>
      <c r="I289" s="447"/>
      <c r="J289" s="212"/>
      <c r="K289" s="448"/>
      <c r="L289" s="448"/>
      <c r="M289" s="446"/>
      <c r="N289" s="445"/>
      <c r="O289" s="445"/>
      <c r="P289" s="445"/>
      <c r="Q289" s="445"/>
      <c r="R289" s="445"/>
      <c r="S289" s="445"/>
      <c r="T289" s="445"/>
      <c r="U289" s="445"/>
      <c r="V289" s="445"/>
      <c r="W289" s="445"/>
      <c r="X289" s="445"/>
      <c r="Y289" s="111"/>
      <c r="Z289" s="112"/>
      <c r="AA289" s="112"/>
      <c r="AB289" s="111"/>
      <c r="AC289" s="111"/>
      <c r="AD289" s="111"/>
      <c r="AE289" s="111"/>
      <c r="AF289" s="111"/>
      <c r="AG289" s="111"/>
      <c r="AH289" s="111"/>
      <c r="AI289" s="111"/>
    </row>
    <row r="290" spans="1:35" ht="15" hidden="1" customHeight="1">
      <c r="A290" s="213"/>
      <c r="B290" s="111"/>
      <c r="C290" s="111"/>
      <c r="D290" s="111"/>
      <c r="E290" s="111"/>
      <c r="F290" s="111"/>
      <c r="G290" s="111"/>
      <c r="H290" s="111"/>
      <c r="I290" s="111"/>
      <c r="J290" s="111"/>
      <c r="K290" s="111"/>
      <c r="L290" s="111"/>
      <c r="M290" s="111"/>
      <c r="N290" s="111"/>
      <c r="O290" s="111"/>
      <c r="P290" s="111"/>
      <c r="Q290" s="213"/>
      <c r="R290" s="111"/>
      <c r="S290" s="111"/>
      <c r="T290" s="111"/>
      <c r="U290" s="213"/>
      <c r="V290" s="213"/>
      <c r="W290" s="213"/>
      <c r="X290" s="119"/>
      <c r="Y290" s="111"/>
      <c r="Z290" s="112"/>
      <c r="AA290" s="112"/>
      <c r="AB290" s="111"/>
      <c r="AC290" s="111"/>
      <c r="AD290" s="111"/>
      <c r="AE290" s="111"/>
      <c r="AF290" s="111"/>
      <c r="AG290" s="111"/>
      <c r="AH290" s="111"/>
      <c r="AI290" s="111"/>
    </row>
    <row r="291" spans="1:35" ht="15" hidden="1" customHeight="1">
      <c r="A291" s="120"/>
      <c r="B291" s="113"/>
      <c r="C291" s="113"/>
      <c r="D291" s="113"/>
      <c r="E291" s="113"/>
      <c r="F291" s="113"/>
      <c r="G291" s="113"/>
      <c r="H291" s="113"/>
      <c r="I291" s="113"/>
      <c r="J291" s="113"/>
      <c r="K291" s="113"/>
      <c r="L291" s="113"/>
      <c r="M291" s="113"/>
      <c r="N291" s="113"/>
      <c r="O291" s="113"/>
      <c r="P291" s="113"/>
      <c r="Q291" s="120"/>
      <c r="R291" s="111"/>
      <c r="S291" s="111"/>
      <c r="T291" s="111"/>
      <c r="U291" s="213"/>
      <c r="V291" s="213"/>
      <c r="W291" s="213"/>
      <c r="X291" s="119"/>
      <c r="Y291" s="111"/>
      <c r="Z291" s="112"/>
      <c r="AA291" s="112"/>
      <c r="AB291" s="111"/>
      <c r="AC291" s="111"/>
      <c r="AD291" s="111"/>
      <c r="AE291" s="111"/>
      <c r="AF291" s="111"/>
      <c r="AG291" s="111"/>
      <c r="AH291" s="111"/>
      <c r="AI291" s="111"/>
    </row>
    <row r="292" spans="1:35" ht="15" hidden="1" customHeight="1">
      <c r="A292" s="120"/>
      <c r="B292" s="113"/>
      <c r="C292" s="113"/>
      <c r="D292" s="113"/>
      <c r="E292" s="113"/>
      <c r="F292" s="113"/>
      <c r="G292" s="113"/>
      <c r="H292" s="113"/>
      <c r="I292" s="113"/>
      <c r="J292" s="113"/>
      <c r="K292" s="113"/>
      <c r="L292" s="113"/>
      <c r="M292" s="113"/>
      <c r="N292" s="113"/>
      <c r="O292" s="113"/>
      <c r="P292" s="113"/>
      <c r="Q292" s="120"/>
      <c r="R292" s="111"/>
      <c r="S292" s="111"/>
      <c r="T292" s="111"/>
      <c r="U292" s="213"/>
      <c r="V292" s="213"/>
      <c r="W292" s="213"/>
      <c r="X292" s="119"/>
      <c r="Y292" s="111"/>
      <c r="Z292" s="112"/>
      <c r="AA292" s="112"/>
      <c r="AB292" s="111"/>
      <c r="AC292" s="111"/>
      <c r="AD292" s="111"/>
      <c r="AE292" s="111"/>
      <c r="AF292" s="111"/>
      <c r="AG292" s="111"/>
      <c r="AH292" s="111"/>
      <c r="AI292" s="111"/>
    </row>
    <row r="293" spans="1:35" ht="15" hidden="1" customHeight="1">
      <c r="A293" s="120"/>
      <c r="B293" s="113" t="s">
        <v>189</v>
      </c>
      <c r="C293" s="113"/>
      <c r="D293" s="113"/>
      <c r="E293" s="113"/>
      <c r="F293" s="113"/>
      <c r="G293" s="113"/>
      <c r="H293" s="113"/>
      <c r="I293" s="113"/>
      <c r="J293" s="113"/>
      <c r="K293" s="113"/>
      <c r="L293" s="113"/>
      <c r="M293" s="113"/>
      <c r="N293" s="113"/>
      <c r="O293" s="113"/>
      <c r="P293" s="113"/>
      <c r="Q293" s="120"/>
      <c r="R293" s="111"/>
      <c r="S293" s="111"/>
      <c r="T293" s="111"/>
      <c r="U293" s="213"/>
      <c r="V293" s="213"/>
      <c r="W293" s="213"/>
      <c r="X293" s="119"/>
      <c r="Y293" s="111"/>
      <c r="Z293" s="112"/>
      <c r="AA293" s="112"/>
      <c r="AB293" s="111"/>
      <c r="AC293" s="111"/>
      <c r="AD293" s="111"/>
      <c r="AE293" s="111"/>
      <c r="AF293" s="111"/>
      <c r="AG293" s="111"/>
      <c r="AH293" s="111"/>
      <c r="AI293" s="111"/>
    </row>
    <row r="294" spans="1:35" ht="15" hidden="1" customHeight="1">
      <c r="A294" s="120"/>
      <c r="B294" s="113" t="s">
        <v>183</v>
      </c>
      <c r="C294" s="113"/>
      <c r="D294" s="113"/>
      <c r="E294" s="113"/>
      <c r="F294" s="113"/>
      <c r="G294" s="113"/>
      <c r="H294" s="113"/>
      <c r="I294" s="113"/>
      <c r="J294" s="113"/>
      <c r="K294" s="113"/>
      <c r="L294" s="113"/>
      <c r="M294" s="113"/>
      <c r="N294" s="113"/>
      <c r="O294" s="113"/>
      <c r="P294" s="113"/>
      <c r="Q294" s="120"/>
      <c r="R294" s="111"/>
      <c r="S294" s="111"/>
      <c r="T294" s="111"/>
      <c r="U294" s="213"/>
      <c r="V294" s="213"/>
      <c r="W294" s="213"/>
      <c r="X294" s="119"/>
      <c r="Y294" s="111"/>
      <c r="Z294" s="112"/>
      <c r="AA294" s="112"/>
      <c r="AB294" s="111"/>
      <c r="AC294" s="111"/>
      <c r="AD294" s="111"/>
      <c r="AE294" s="111"/>
      <c r="AF294" s="111"/>
      <c r="AG294" s="111"/>
      <c r="AH294" s="111"/>
      <c r="AI294" s="111"/>
    </row>
    <row r="295" spans="1:35" ht="15" hidden="1" customHeight="1">
      <c r="A295" s="120"/>
      <c r="B295" s="113" t="s">
        <v>171</v>
      </c>
      <c r="C295" s="113"/>
      <c r="D295" s="113"/>
      <c r="E295" s="113"/>
      <c r="F295" s="113"/>
      <c r="G295" s="113"/>
      <c r="H295" s="113"/>
      <c r="I295" s="113"/>
      <c r="J295" s="113"/>
      <c r="K295" s="113"/>
      <c r="L295" s="113"/>
      <c r="M295" s="113"/>
      <c r="N295" s="113"/>
      <c r="O295" s="113"/>
      <c r="P295" s="113"/>
      <c r="Q295" s="120"/>
      <c r="R295" s="111"/>
      <c r="S295" s="111"/>
      <c r="T295" s="111"/>
      <c r="U295" s="213"/>
      <c r="V295" s="213"/>
      <c r="W295" s="213"/>
      <c r="X295" s="119"/>
      <c r="Y295" s="111"/>
      <c r="Z295" s="112"/>
      <c r="AA295" s="112"/>
      <c r="AB295" s="111"/>
      <c r="AC295" s="111"/>
      <c r="AD295" s="111"/>
      <c r="AE295" s="111"/>
      <c r="AF295" s="111"/>
      <c r="AG295" s="111"/>
      <c r="AH295" s="111"/>
      <c r="AI295" s="111"/>
    </row>
    <row r="296" spans="1:35" ht="15" hidden="1" customHeight="1">
      <c r="A296" s="120"/>
      <c r="B296" s="113" t="s">
        <v>190</v>
      </c>
      <c r="C296" s="113"/>
      <c r="D296" s="113"/>
      <c r="E296" s="113"/>
      <c r="F296" s="113"/>
      <c r="G296" s="113"/>
      <c r="H296" s="113"/>
      <c r="I296" s="113"/>
      <c r="J296" s="113"/>
      <c r="K296" s="113"/>
      <c r="L296" s="113"/>
      <c r="M296" s="113"/>
      <c r="N296" s="113"/>
      <c r="O296" s="113"/>
      <c r="P296" s="113"/>
      <c r="Q296" s="120"/>
      <c r="R296" s="111"/>
      <c r="S296" s="111"/>
      <c r="T296" s="111"/>
      <c r="U296" s="213"/>
      <c r="V296" s="213"/>
      <c r="W296" s="213"/>
      <c r="X296" s="119"/>
      <c r="Y296" s="111"/>
      <c r="Z296" s="112"/>
      <c r="AA296" s="112"/>
      <c r="AB296" s="111"/>
      <c r="AC296" s="111"/>
      <c r="AD296" s="111"/>
      <c r="AE296" s="111"/>
      <c r="AF296" s="111"/>
      <c r="AG296" s="111"/>
      <c r="AH296" s="111"/>
      <c r="AI296" s="111"/>
    </row>
    <row r="297" spans="1:35" ht="15" hidden="1" customHeight="1">
      <c r="A297" s="120"/>
      <c r="B297" s="113" t="s">
        <v>184</v>
      </c>
      <c r="C297" s="113"/>
      <c r="D297" s="113"/>
      <c r="E297" s="113"/>
      <c r="F297" s="113"/>
      <c r="G297" s="113"/>
      <c r="H297" s="113"/>
      <c r="I297" s="113"/>
      <c r="J297" s="113"/>
      <c r="K297" s="113"/>
      <c r="L297" s="113"/>
      <c r="M297" s="113"/>
      <c r="N297" s="113"/>
      <c r="O297" s="113"/>
      <c r="P297" s="113"/>
      <c r="Q297" s="120"/>
      <c r="R297" s="111"/>
      <c r="S297" s="111"/>
      <c r="T297" s="111"/>
      <c r="U297" s="213"/>
      <c r="V297" s="213"/>
      <c r="W297" s="213"/>
      <c r="X297" s="119"/>
      <c r="Y297" s="111"/>
      <c r="Z297" s="112"/>
      <c r="AA297" s="112"/>
      <c r="AB297" s="111"/>
      <c r="AC297" s="111"/>
      <c r="AD297" s="111"/>
      <c r="AE297" s="111"/>
      <c r="AF297" s="111"/>
      <c r="AG297" s="111"/>
      <c r="AH297" s="111"/>
      <c r="AI297" s="111"/>
    </row>
    <row r="298" spans="1:35" ht="15" hidden="1" customHeight="1">
      <c r="A298" s="120"/>
      <c r="B298" s="113" t="s">
        <v>188</v>
      </c>
      <c r="C298" s="113"/>
      <c r="D298" s="113"/>
      <c r="E298" s="113"/>
      <c r="F298" s="113"/>
      <c r="G298" s="113"/>
      <c r="H298" s="113"/>
      <c r="I298" s="113"/>
      <c r="J298" s="113"/>
      <c r="K298" s="113"/>
      <c r="L298" s="113"/>
      <c r="M298" s="113"/>
      <c r="N298" s="113"/>
      <c r="O298" s="113"/>
      <c r="P298" s="113"/>
      <c r="Q298" s="120"/>
      <c r="R298" s="111"/>
      <c r="S298" s="111"/>
      <c r="T298" s="111"/>
      <c r="U298" s="213"/>
      <c r="V298" s="213"/>
      <c r="W298" s="213"/>
      <c r="X298" s="119"/>
      <c r="Y298" s="111"/>
      <c r="Z298" s="112"/>
      <c r="AA298" s="112"/>
      <c r="AB298" s="111"/>
      <c r="AC298" s="111"/>
      <c r="AD298" s="111"/>
      <c r="AE298" s="111"/>
      <c r="AF298" s="111"/>
      <c r="AG298" s="111"/>
      <c r="AH298" s="111"/>
      <c r="AI298" s="111"/>
    </row>
    <row r="299" spans="1:35" ht="15" hidden="1" customHeight="1">
      <c r="A299" s="120"/>
      <c r="B299" s="113" t="s">
        <v>182</v>
      </c>
      <c r="C299" s="113"/>
      <c r="D299" s="113"/>
      <c r="E299" s="113"/>
      <c r="F299" s="113"/>
      <c r="G299" s="113"/>
      <c r="H299" s="113"/>
      <c r="I299" s="113"/>
      <c r="J299" s="113"/>
      <c r="K299" s="113"/>
      <c r="L299" s="113"/>
      <c r="M299" s="113"/>
      <c r="N299" s="113"/>
      <c r="O299" s="113"/>
      <c r="P299" s="113"/>
      <c r="Q299" s="120"/>
      <c r="R299" s="111"/>
      <c r="S299" s="111"/>
      <c r="T299" s="111"/>
      <c r="U299" s="213"/>
      <c r="V299" s="213"/>
      <c r="W299" s="213"/>
      <c r="X299" s="119"/>
      <c r="Y299" s="111"/>
      <c r="Z299" s="112"/>
      <c r="AA299" s="112"/>
      <c r="AB299" s="111"/>
      <c r="AC299" s="111"/>
      <c r="AD299" s="111"/>
      <c r="AE299" s="111"/>
      <c r="AF299" s="111"/>
      <c r="AG299" s="111"/>
      <c r="AH299" s="111"/>
      <c r="AI299" s="111"/>
    </row>
    <row r="300" spans="1:35" ht="15" hidden="1" customHeight="1">
      <c r="A300" s="120"/>
      <c r="B300" s="113" t="s">
        <v>172</v>
      </c>
      <c r="C300" s="113"/>
      <c r="D300" s="113"/>
      <c r="E300" s="113"/>
      <c r="F300" s="113"/>
      <c r="G300" s="113"/>
      <c r="H300" s="113"/>
      <c r="I300" s="113"/>
      <c r="J300" s="113"/>
      <c r="K300" s="113"/>
      <c r="L300" s="113"/>
      <c r="M300" s="113"/>
      <c r="N300" s="113"/>
      <c r="O300" s="113"/>
      <c r="P300" s="113"/>
      <c r="Q300" s="120"/>
      <c r="R300" s="111"/>
      <c r="S300" s="111"/>
      <c r="T300" s="111"/>
      <c r="U300" s="213"/>
      <c r="V300" s="213"/>
      <c r="W300" s="213"/>
      <c r="X300" s="119"/>
      <c r="Y300" s="111"/>
      <c r="Z300" s="112"/>
      <c r="AA300" s="112"/>
      <c r="AB300" s="111"/>
      <c r="AC300" s="111"/>
      <c r="AD300" s="111"/>
      <c r="AE300" s="111"/>
      <c r="AF300" s="111"/>
      <c r="AG300" s="111"/>
      <c r="AH300" s="111"/>
      <c r="AI300" s="111"/>
    </row>
    <row r="301" spans="1:35" ht="15" hidden="1" customHeight="1">
      <c r="A301" s="120"/>
      <c r="B301" s="113" t="s">
        <v>185</v>
      </c>
      <c r="C301" s="113"/>
      <c r="D301" s="113"/>
      <c r="E301" s="113"/>
      <c r="F301" s="113"/>
      <c r="G301" s="113"/>
      <c r="H301" s="113"/>
      <c r="I301" s="113"/>
      <c r="J301" s="113"/>
      <c r="K301" s="113"/>
      <c r="L301" s="113"/>
      <c r="M301" s="113"/>
      <c r="N301" s="113"/>
      <c r="O301" s="113"/>
      <c r="P301" s="113"/>
      <c r="Q301" s="120"/>
      <c r="R301" s="111"/>
      <c r="S301" s="111"/>
      <c r="T301" s="111"/>
      <c r="U301" s="213"/>
      <c r="V301" s="213"/>
      <c r="W301" s="213"/>
      <c r="X301" s="119"/>
      <c r="Y301" s="111"/>
      <c r="Z301" s="112"/>
      <c r="AA301" s="112"/>
      <c r="AB301" s="111"/>
      <c r="AC301" s="111"/>
      <c r="AD301" s="111"/>
      <c r="AE301" s="111"/>
      <c r="AF301" s="111"/>
      <c r="AG301" s="111"/>
      <c r="AH301" s="111"/>
      <c r="AI301" s="111"/>
    </row>
    <row r="302" spans="1:35" ht="15" hidden="1" customHeight="1">
      <c r="A302" s="120"/>
      <c r="B302" s="113" t="s">
        <v>232</v>
      </c>
      <c r="C302" s="121"/>
      <c r="D302" s="113"/>
      <c r="E302" s="113"/>
      <c r="F302" s="113"/>
      <c r="G302" s="113"/>
      <c r="H302" s="113"/>
      <c r="I302" s="113"/>
      <c r="J302" s="113"/>
      <c r="K302" s="113"/>
      <c r="L302" s="113"/>
      <c r="M302" s="113"/>
      <c r="N302" s="113"/>
      <c r="O302" s="113"/>
      <c r="P302" s="113"/>
      <c r="Q302" s="120"/>
      <c r="R302" s="111"/>
      <c r="S302" s="111"/>
      <c r="T302" s="111"/>
      <c r="U302" s="213"/>
      <c r="V302" s="213"/>
      <c r="W302" s="213"/>
      <c r="X302" s="119"/>
      <c r="Y302" s="111"/>
      <c r="Z302" s="112"/>
      <c r="AA302" s="112"/>
      <c r="AB302" s="111"/>
      <c r="AC302" s="111"/>
      <c r="AD302" s="111"/>
      <c r="AE302" s="111"/>
      <c r="AF302" s="111"/>
      <c r="AG302" s="111"/>
      <c r="AH302" s="111"/>
      <c r="AI302" s="111"/>
    </row>
    <row r="303" spans="1:35" ht="15" hidden="1" customHeight="1">
      <c r="A303" s="120"/>
      <c r="B303" s="122" t="s">
        <v>73</v>
      </c>
      <c r="C303" s="121"/>
      <c r="D303" s="113"/>
      <c r="E303" s="113"/>
      <c r="F303" s="113"/>
      <c r="G303" s="113"/>
      <c r="H303" s="113"/>
      <c r="I303" s="113"/>
      <c r="J303" s="113"/>
      <c r="K303" s="113"/>
      <c r="L303" s="113"/>
      <c r="M303" s="113"/>
      <c r="N303" s="113"/>
      <c r="O303" s="113"/>
      <c r="P303" s="113"/>
      <c r="Q303" s="120"/>
      <c r="R303" s="111"/>
      <c r="S303" s="111"/>
      <c r="T303" s="111"/>
      <c r="U303" s="213"/>
      <c r="V303" s="213"/>
      <c r="W303" s="213"/>
      <c r="X303" s="119"/>
      <c r="Y303" s="111"/>
      <c r="Z303" s="112"/>
      <c r="AA303" s="112"/>
      <c r="AB303" s="111"/>
      <c r="AC303" s="111"/>
      <c r="AD303" s="111"/>
      <c r="AE303" s="111"/>
      <c r="AF303" s="111"/>
      <c r="AG303" s="111"/>
      <c r="AH303" s="111"/>
      <c r="AI303" s="111"/>
    </row>
    <row r="304" spans="1:35" ht="15" hidden="1" customHeight="1">
      <c r="A304" s="120"/>
      <c r="B304" s="122" t="s">
        <v>74</v>
      </c>
      <c r="C304" s="121"/>
      <c r="D304" s="113"/>
      <c r="E304" s="113"/>
      <c r="F304" s="113"/>
      <c r="G304" s="113"/>
      <c r="H304" s="113"/>
      <c r="I304" s="113"/>
      <c r="J304" s="113"/>
      <c r="K304" s="113"/>
      <c r="L304" s="113"/>
      <c r="M304" s="113"/>
      <c r="N304" s="113"/>
      <c r="O304" s="113"/>
      <c r="P304" s="113"/>
      <c r="Q304" s="120"/>
      <c r="R304" s="111"/>
      <c r="S304" s="111"/>
      <c r="T304" s="111"/>
      <c r="U304" s="213"/>
      <c r="V304" s="213"/>
      <c r="W304" s="213"/>
      <c r="X304" s="119"/>
      <c r="Y304" s="111"/>
      <c r="Z304" s="112"/>
      <c r="AA304" s="112"/>
      <c r="AB304" s="111"/>
      <c r="AC304" s="111"/>
      <c r="AD304" s="111"/>
      <c r="AE304" s="111"/>
      <c r="AF304" s="111"/>
      <c r="AG304" s="111"/>
      <c r="AH304" s="111"/>
      <c r="AI304" s="111"/>
    </row>
    <row r="305" spans="1:35" ht="15" hidden="1" customHeight="1">
      <c r="A305" s="120"/>
      <c r="B305" s="122" t="s">
        <v>75</v>
      </c>
      <c r="C305" s="121"/>
      <c r="D305" s="113"/>
      <c r="E305" s="113"/>
      <c r="F305" s="113"/>
      <c r="G305" s="113"/>
      <c r="H305" s="113"/>
      <c r="I305" s="113"/>
      <c r="J305" s="113"/>
      <c r="K305" s="113"/>
      <c r="L305" s="113"/>
      <c r="M305" s="113"/>
      <c r="N305" s="113"/>
      <c r="O305" s="113"/>
      <c r="P305" s="113"/>
      <c r="Q305" s="120"/>
      <c r="R305" s="111"/>
      <c r="S305" s="111"/>
      <c r="T305" s="111"/>
      <c r="U305" s="213"/>
      <c r="V305" s="213"/>
      <c r="W305" s="213"/>
      <c r="X305" s="119"/>
      <c r="Y305" s="111"/>
      <c r="Z305" s="112"/>
      <c r="AA305" s="112"/>
      <c r="AB305" s="111"/>
      <c r="AC305" s="111"/>
      <c r="AD305" s="111"/>
      <c r="AE305" s="111"/>
      <c r="AF305" s="111"/>
      <c r="AG305" s="111"/>
      <c r="AH305" s="111"/>
      <c r="AI305" s="111"/>
    </row>
    <row r="306" spans="1:35" ht="15" hidden="1" customHeight="1">
      <c r="A306" s="120"/>
      <c r="B306" s="122" t="s">
        <v>76</v>
      </c>
      <c r="C306" s="121"/>
      <c r="D306" s="113"/>
      <c r="E306" s="113"/>
      <c r="F306" s="113"/>
      <c r="G306" s="113"/>
      <c r="H306" s="113"/>
      <c r="I306" s="113"/>
      <c r="J306" s="113"/>
      <c r="K306" s="113"/>
      <c r="L306" s="113"/>
      <c r="M306" s="113"/>
      <c r="N306" s="113"/>
      <c r="O306" s="113"/>
      <c r="P306" s="113"/>
      <c r="Q306" s="120"/>
      <c r="R306" s="111"/>
      <c r="S306" s="111"/>
      <c r="T306" s="111"/>
      <c r="U306" s="213"/>
      <c r="V306" s="213"/>
      <c r="W306" s="213"/>
      <c r="X306" s="119"/>
      <c r="Y306" s="111"/>
      <c r="Z306" s="112"/>
      <c r="AA306" s="112"/>
      <c r="AB306" s="111"/>
      <c r="AC306" s="111"/>
      <c r="AD306" s="111"/>
      <c r="AE306" s="111"/>
      <c r="AF306" s="111"/>
      <c r="AG306" s="111"/>
      <c r="AH306" s="111"/>
      <c r="AI306" s="111"/>
    </row>
    <row r="307" spans="1:35" ht="15" hidden="1" customHeight="1">
      <c r="A307" s="120"/>
      <c r="B307" s="122" t="s">
        <v>77</v>
      </c>
      <c r="C307" s="121"/>
      <c r="D307" s="113"/>
      <c r="E307" s="113"/>
      <c r="F307" s="113"/>
      <c r="G307" s="113"/>
      <c r="H307" s="113"/>
      <c r="I307" s="113"/>
      <c r="J307" s="113"/>
      <c r="K307" s="113"/>
      <c r="L307" s="113"/>
      <c r="M307" s="113"/>
      <c r="N307" s="113"/>
      <c r="O307" s="113"/>
      <c r="P307" s="113"/>
      <c r="Q307" s="120"/>
      <c r="R307" s="111"/>
      <c r="S307" s="111"/>
      <c r="T307" s="111"/>
      <c r="U307" s="213"/>
      <c r="V307" s="213"/>
      <c r="W307" s="213"/>
      <c r="X307" s="119"/>
      <c r="Y307" s="111"/>
      <c r="Z307" s="112"/>
      <c r="AA307" s="112"/>
      <c r="AB307" s="111"/>
      <c r="AC307" s="111"/>
      <c r="AD307" s="111"/>
      <c r="AE307" s="111"/>
      <c r="AF307" s="111"/>
      <c r="AG307" s="111"/>
      <c r="AH307" s="111"/>
      <c r="AI307" s="111"/>
    </row>
    <row r="308" spans="1:35" ht="15" hidden="1" customHeight="1">
      <c r="A308" s="120"/>
      <c r="B308" s="122" t="s">
        <v>78</v>
      </c>
      <c r="C308" s="121"/>
      <c r="D308" s="113"/>
      <c r="E308" s="113"/>
      <c r="F308" s="113"/>
      <c r="G308" s="113"/>
      <c r="H308" s="113"/>
      <c r="I308" s="113"/>
      <c r="J308" s="113"/>
      <c r="K308" s="113"/>
      <c r="L308" s="113"/>
      <c r="M308" s="113"/>
      <c r="N308" s="113"/>
      <c r="O308" s="113"/>
      <c r="P308" s="113"/>
      <c r="Q308" s="120"/>
      <c r="R308" s="111"/>
      <c r="S308" s="111"/>
      <c r="T308" s="111"/>
      <c r="U308" s="213"/>
      <c r="V308" s="213"/>
      <c r="W308" s="213"/>
      <c r="X308" s="119"/>
      <c r="Y308" s="111"/>
      <c r="Z308" s="112"/>
      <c r="AA308" s="112"/>
      <c r="AB308" s="111"/>
      <c r="AC308" s="111"/>
      <c r="AD308" s="111"/>
      <c r="AE308" s="111"/>
      <c r="AF308" s="111"/>
      <c r="AG308" s="111"/>
      <c r="AH308" s="111"/>
      <c r="AI308" s="111"/>
    </row>
    <row r="309" spans="1:35" ht="15" hidden="1" customHeight="1">
      <c r="A309" s="120"/>
      <c r="B309" s="122" t="s">
        <v>79</v>
      </c>
      <c r="C309" s="121"/>
      <c r="D309" s="113"/>
      <c r="E309" s="113"/>
      <c r="F309" s="113"/>
      <c r="G309" s="113"/>
      <c r="H309" s="113"/>
      <c r="I309" s="113"/>
      <c r="J309" s="113"/>
      <c r="K309" s="113"/>
      <c r="L309" s="113"/>
      <c r="M309" s="113"/>
      <c r="N309" s="113"/>
      <c r="O309" s="113"/>
      <c r="P309" s="113"/>
      <c r="Q309" s="120"/>
      <c r="R309" s="111"/>
      <c r="S309" s="111"/>
      <c r="T309" s="111"/>
      <c r="U309" s="213"/>
      <c r="V309" s="213"/>
      <c r="W309" s="213"/>
      <c r="X309" s="119"/>
      <c r="Y309" s="111"/>
      <c r="Z309" s="112"/>
      <c r="AA309" s="112"/>
      <c r="AB309" s="111"/>
      <c r="AC309" s="111"/>
      <c r="AD309" s="111"/>
      <c r="AE309" s="111"/>
      <c r="AF309" s="111"/>
      <c r="AG309" s="111"/>
      <c r="AH309" s="111"/>
      <c r="AI309" s="111"/>
    </row>
    <row r="310" spans="1:35" ht="15" hidden="1" customHeight="1">
      <c r="A310" s="120"/>
      <c r="B310" s="122" t="s">
        <v>80</v>
      </c>
      <c r="C310" s="121"/>
      <c r="D310" s="113"/>
      <c r="E310" s="113"/>
      <c r="F310" s="113"/>
      <c r="G310" s="113"/>
      <c r="H310" s="113"/>
      <c r="I310" s="113"/>
      <c r="J310" s="113"/>
      <c r="K310" s="113"/>
      <c r="L310" s="113"/>
      <c r="M310" s="113"/>
      <c r="N310" s="113"/>
      <c r="O310" s="113"/>
      <c r="P310" s="113"/>
      <c r="Q310" s="120"/>
      <c r="R310" s="111"/>
      <c r="S310" s="111"/>
      <c r="T310" s="111"/>
      <c r="U310" s="213"/>
      <c r="V310" s="213"/>
      <c r="W310" s="213"/>
      <c r="X310" s="119"/>
      <c r="Y310" s="111"/>
      <c r="Z310" s="112"/>
      <c r="AA310" s="112"/>
      <c r="AB310" s="111"/>
      <c r="AC310" s="111"/>
      <c r="AD310" s="111"/>
      <c r="AE310" s="111"/>
      <c r="AF310" s="111"/>
      <c r="AG310" s="111"/>
      <c r="AH310" s="111"/>
      <c r="AI310" s="111"/>
    </row>
    <row r="311" spans="1:35" ht="15" hidden="1" customHeight="1">
      <c r="A311" s="120"/>
      <c r="B311" s="122" t="s">
        <v>81</v>
      </c>
      <c r="C311" s="121"/>
      <c r="D311" s="113"/>
      <c r="E311" s="113"/>
      <c r="F311" s="113"/>
      <c r="G311" s="113"/>
      <c r="H311" s="113"/>
      <c r="I311" s="113"/>
      <c r="J311" s="113"/>
      <c r="K311" s="113"/>
      <c r="L311" s="113"/>
      <c r="M311" s="113"/>
      <c r="N311" s="113"/>
      <c r="O311" s="113"/>
      <c r="P311" s="113"/>
      <c r="Q311" s="120"/>
      <c r="R311" s="111"/>
      <c r="S311" s="111"/>
      <c r="T311" s="111"/>
      <c r="U311" s="213"/>
      <c r="V311" s="213"/>
      <c r="W311" s="213"/>
      <c r="X311" s="119"/>
      <c r="Y311" s="111"/>
      <c r="Z311" s="112"/>
      <c r="AA311" s="112"/>
      <c r="AB311" s="111"/>
      <c r="AC311" s="111"/>
      <c r="AD311" s="111"/>
      <c r="AE311" s="111"/>
      <c r="AF311" s="111"/>
      <c r="AG311" s="111"/>
      <c r="AH311" s="111"/>
      <c r="AI311" s="111"/>
    </row>
    <row r="312" spans="1:35" ht="15" hidden="1" customHeight="1">
      <c r="A312" s="120"/>
      <c r="B312" s="122" t="s">
        <v>82</v>
      </c>
      <c r="C312" s="121"/>
      <c r="D312" s="113"/>
      <c r="E312" s="113"/>
      <c r="F312" s="113"/>
      <c r="G312" s="113"/>
      <c r="H312" s="113"/>
      <c r="I312" s="113"/>
      <c r="J312" s="113"/>
      <c r="K312" s="113"/>
      <c r="L312" s="113"/>
      <c r="M312" s="113"/>
      <c r="N312" s="113"/>
      <c r="O312" s="113"/>
      <c r="P312" s="113"/>
      <c r="Q312" s="120"/>
      <c r="R312" s="111"/>
      <c r="S312" s="111"/>
      <c r="T312" s="111"/>
      <c r="U312" s="213"/>
      <c r="V312" s="213"/>
      <c r="W312" s="213"/>
      <c r="X312" s="119"/>
      <c r="Y312" s="111"/>
      <c r="Z312" s="112"/>
      <c r="AA312" s="112"/>
      <c r="AB312" s="111"/>
      <c r="AC312" s="111"/>
      <c r="AD312" s="111"/>
      <c r="AE312" s="111"/>
      <c r="AF312" s="111"/>
      <c r="AG312" s="111"/>
      <c r="AH312" s="111"/>
      <c r="AI312" s="111"/>
    </row>
    <row r="313" spans="1:35" ht="15" hidden="1" customHeight="1">
      <c r="A313" s="120"/>
      <c r="B313" s="122" t="s">
        <v>83</v>
      </c>
      <c r="C313" s="121"/>
      <c r="D313" s="113"/>
      <c r="E313" s="113"/>
      <c r="F313" s="113"/>
      <c r="G313" s="113"/>
      <c r="H313" s="113"/>
      <c r="I313" s="113"/>
      <c r="J313" s="113"/>
      <c r="K313" s="113"/>
      <c r="L313" s="113"/>
      <c r="M313" s="113"/>
      <c r="N313" s="113"/>
      <c r="O313" s="113"/>
      <c r="P313" s="113"/>
      <c r="Q313" s="120"/>
      <c r="R313" s="111"/>
      <c r="S313" s="111"/>
      <c r="T313" s="111"/>
      <c r="U313" s="213"/>
      <c r="V313" s="213"/>
      <c r="W313" s="213"/>
      <c r="X313" s="119"/>
      <c r="Y313" s="111"/>
      <c r="Z313" s="112"/>
      <c r="AA313" s="112"/>
      <c r="AB313" s="111"/>
      <c r="AC313" s="111"/>
      <c r="AD313" s="111"/>
      <c r="AE313" s="111"/>
      <c r="AF313" s="111"/>
      <c r="AG313" s="111"/>
      <c r="AH313" s="111"/>
      <c r="AI313" s="111"/>
    </row>
    <row r="314" spans="1:35" ht="15" hidden="1" customHeight="1">
      <c r="A314" s="120"/>
      <c r="B314" s="122" t="s">
        <v>84</v>
      </c>
      <c r="C314" s="121"/>
      <c r="D314" s="113"/>
      <c r="E314" s="113"/>
      <c r="F314" s="113"/>
      <c r="G314" s="113"/>
      <c r="H314" s="113"/>
      <c r="I314" s="113"/>
      <c r="J314" s="113"/>
      <c r="K314" s="113"/>
      <c r="L314" s="113"/>
      <c r="M314" s="113"/>
      <c r="N314" s="113"/>
      <c r="O314" s="113"/>
      <c r="P314" s="113"/>
      <c r="Q314" s="120"/>
      <c r="R314" s="111"/>
      <c r="S314" s="111"/>
      <c r="T314" s="111"/>
      <c r="U314" s="213"/>
      <c r="V314" s="213"/>
      <c r="W314" s="213"/>
      <c r="X314" s="119"/>
      <c r="Y314" s="111"/>
      <c r="Z314" s="112"/>
      <c r="AA314" s="112"/>
      <c r="AB314" s="111"/>
      <c r="AC314" s="111"/>
      <c r="AD314" s="111"/>
      <c r="AE314" s="111"/>
      <c r="AF314" s="111"/>
      <c r="AG314" s="111"/>
      <c r="AH314" s="111"/>
      <c r="AI314" s="111"/>
    </row>
    <row r="315" spans="1:35" ht="15" hidden="1" customHeight="1">
      <c r="A315" s="120"/>
      <c r="B315" s="122" t="s">
        <v>85</v>
      </c>
      <c r="C315" s="121"/>
      <c r="D315" s="113"/>
      <c r="E315" s="113"/>
      <c r="F315" s="113"/>
      <c r="G315" s="113"/>
      <c r="H315" s="113"/>
      <c r="I315" s="113"/>
      <c r="J315" s="113"/>
      <c r="K315" s="113"/>
      <c r="L315" s="113"/>
      <c r="M315" s="113"/>
      <c r="N315" s="113"/>
      <c r="O315" s="113"/>
      <c r="P315" s="113"/>
      <c r="Q315" s="120"/>
      <c r="R315" s="111"/>
      <c r="S315" s="111"/>
      <c r="T315" s="111"/>
      <c r="U315" s="213"/>
      <c r="V315" s="213"/>
      <c r="W315" s="213"/>
      <c r="X315" s="119"/>
      <c r="Y315" s="111"/>
      <c r="Z315" s="112"/>
      <c r="AA315" s="112"/>
      <c r="AB315" s="111"/>
      <c r="AC315" s="111"/>
      <c r="AD315" s="111"/>
      <c r="AE315" s="111"/>
      <c r="AF315" s="111"/>
      <c r="AG315" s="111"/>
      <c r="AH315" s="111"/>
      <c r="AI315" s="111"/>
    </row>
    <row r="316" spans="1:35" ht="15" hidden="1" customHeight="1">
      <c r="A316" s="120"/>
      <c r="B316" s="122" t="s">
        <v>86</v>
      </c>
      <c r="C316" s="121"/>
      <c r="D316" s="113"/>
      <c r="E316" s="113"/>
      <c r="F316" s="113"/>
      <c r="G316" s="113"/>
      <c r="H316" s="113"/>
      <c r="I316" s="113"/>
      <c r="J316" s="113"/>
      <c r="K316" s="113"/>
      <c r="L316" s="113"/>
      <c r="M316" s="113"/>
      <c r="N316" s="113"/>
      <c r="O316" s="113"/>
      <c r="P316" s="113"/>
      <c r="Q316" s="120"/>
      <c r="R316" s="111"/>
      <c r="S316" s="111"/>
      <c r="T316" s="111"/>
      <c r="U316" s="213"/>
      <c r="V316" s="213"/>
      <c r="W316" s="213"/>
      <c r="X316" s="119"/>
      <c r="Y316" s="111"/>
      <c r="Z316" s="112"/>
      <c r="AA316" s="112"/>
      <c r="AB316" s="111"/>
      <c r="AC316" s="111"/>
      <c r="AD316" s="111"/>
      <c r="AE316" s="111"/>
      <c r="AF316" s="111"/>
      <c r="AG316" s="111"/>
      <c r="AH316" s="111"/>
      <c r="AI316" s="111"/>
    </row>
    <row r="317" spans="1:35" ht="15" hidden="1" customHeight="1">
      <c r="A317" s="120"/>
      <c r="B317" s="122" t="s">
        <v>87</v>
      </c>
      <c r="C317" s="121"/>
      <c r="D317" s="113"/>
      <c r="E317" s="113"/>
      <c r="F317" s="113"/>
      <c r="G317" s="113"/>
      <c r="H317" s="113"/>
      <c r="I317" s="113"/>
      <c r="J317" s="113"/>
      <c r="K317" s="113"/>
      <c r="L317" s="113"/>
      <c r="M317" s="113"/>
      <c r="N317" s="113"/>
      <c r="O317" s="113"/>
      <c r="P317" s="113"/>
      <c r="Q317" s="120"/>
      <c r="R317" s="111"/>
      <c r="S317" s="111"/>
      <c r="T317" s="111"/>
      <c r="U317" s="213"/>
      <c r="V317" s="213"/>
      <c r="W317" s="213"/>
      <c r="X317" s="119"/>
      <c r="Y317" s="111"/>
      <c r="Z317" s="112"/>
      <c r="AA317" s="112"/>
      <c r="AB317" s="111"/>
      <c r="AC317" s="111"/>
      <c r="AD317" s="111"/>
      <c r="AE317" s="111"/>
      <c r="AF317" s="111"/>
      <c r="AG317" s="111"/>
      <c r="AH317" s="111"/>
      <c r="AI317" s="111"/>
    </row>
    <row r="318" spans="1:35" ht="15" hidden="1" customHeight="1">
      <c r="A318" s="120"/>
      <c r="B318" s="122" t="s">
        <v>88</v>
      </c>
      <c r="C318" s="121"/>
      <c r="D318" s="113"/>
      <c r="E318" s="113"/>
      <c r="F318" s="113"/>
      <c r="G318" s="113"/>
      <c r="H318" s="113"/>
      <c r="I318" s="113"/>
      <c r="J318" s="113"/>
      <c r="K318" s="113"/>
      <c r="L318" s="113"/>
      <c r="M318" s="113"/>
      <c r="N318" s="113"/>
      <c r="O318" s="113"/>
      <c r="P318" s="113"/>
      <c r="Q318" s="120"/>
      <c r="R318" s="111"/>
      <c r="S318" s="111"/>
      <c r="T318" s="111"/>
      <c r="U318" s="213"/>
      <c r="V318" s="213"/>
      <c r="W318" s="213"/>
      <c r="X318" s="119"/>
      <c r="Y318" s="111"/>
      <c r="Z318" s="112"/>
      <c r="AA318" s="112"/>
      <c r="AB318" s="111"/>
      <c r="AC318" s="111"/>
      <c r="AD318" s="111"/>
      <c r="AE318" s="111"/>
      <c r="AF318" s="111"/>
      <c r="AG318" s="111"/>
      <c r="AH318" s="111"/>
      <c r="AI318" s="111"/>
    </row>
    <row r="319" spans="1:35" ht="15" hidden="1" customHeight="1">
      <c r="A319" s="120"/>
      <c r="B319" s="122" t="s">
        <v>89</v>
      </c>
      <c r="C319" s="121"/>
      <c r="D319" s="113"/>
      <c r="E319" s="113"/>
      <c r="F319" s="113"/>
      <c r="G319" s="113"/>
      <c r="H319" s="113"/>
      <c r="I319" s="113"/>
      <c r="J319" s="113"/>
      <c r="K319" s="113"/>
      <c r="L319" s="113"/>
      <c r="M319" s="113"/>
      <c r="N319" s="113"/>
      <c r="O319" s="113"/>
      <c r="P319" s="113"/>
      <c r="Q319" s="120"/>
      <c r="R319" s="111"/>
      <c r="S319" s="111"/>
      <c r="T319" s="111"/>
      <c r="U319" s="213"/>
      <c r="V319" s="213"/>
      <c r="W319" s="213"/>
      <c r="X319" s="119"/>
      <c r="Y319" s="111"/>
      <c r="Z319" s="112"/>
      <c r="AA319" s="112"/>
      <c r="AB319" s="111"/>
      <c r="AC319" s="111"/>
      <c r="AD319" s="111"/>
      <c r="AE319" s="111"/>
      <c r="AF319" s="111"/>
      <c r="AG319" s="111"/>
      <c r="AH319" s="111"/>
      <c r="AI319" s="111"/>
    </row>
    <row r="320" spans="1:35" ht="15" hidden="1" customHeight="1">
      <c r="A320" s="120"/>
      <c r="B320" s="122" t="s">
        <v>90</v>
      </c>
      <c r="C320" s="121"/>
      <c r="D320" s="113"/>
      <c r="E320" s="113"/>
      <c r="F320" s="113"/>
      <c r="G320" s="113"/>
      <c r="H320" s="113"/>
      <c r="I320" s="113"/>
      <c r="J320" s="113"/>
      <c r="K320" s="113"/>
      <c r="L320" s="113"/>
      <c r="M320" s="113"/>
      <c r="N320" s="113"/>
      <c r="O320" s="113"/>
      <c r="P320" s="113"/>
      <c r="Q320" s="120"/>
      <c r="R320" s="111"/>
      <c r="S320" s="111"/>
      <c r="T320" s="111"/>
      <c r="U320" s="213"/>
      <c r="V320" s="213"/>
      <c r="W320" s="213"/>
      <c r="X320" s="119"/>
      <c r="Y320" s="111"/>
      <c r="Z320" s="112"/>
      <c r="AA320" s="112"/>
      <c r="AB320" s="111"/>
      <c r="AC320" s="111"/>
      <c r="AD320" s="111"/>
      <c r="AE320" s="111"/>
      <c r="AF320" s="111"/>
      <c r="AG320" s="111"/>
      <c r="AH320" s="111"/>
      <c r="AI320" s="111"/>
    </row>
    <row r="321" spans="1:35" ht="15" hidden="1" customHeight="1">
      <c r="A321" s="120"/>
      <c r="B321" s="122" t="s">
        <v>91</v>
      </c>
      <c r="C321" s="121"/>
      <c r="D321" s="113"/>
      <c r="E321" s="113"/>
      <c r="F321" s="113"/>
      <c r="G321" s="113"/>
      <c r="H321" s="113"/>
      <c r="I321" s="113"/>
      <c r="J321" s="113"/>
      <c r="K321" s="113"/>
      <c r="L321" s="113"/>
      <c r="M321" s="113"/>
      <c r="N321" s="113"/>
      <c r="O321" s="113"/>
      <c r="P321" s="113"/>
      <c r="Q321" s="120"/>
      <c r="R321" s="111"/>
      <c r="S321" s="111"/>
      <c r="T321" s="111"/>
      <c r="U321" s="213"/>
      <c r="V321" s="213"/>
      <c r="W321" s="213"/>
      <c r="X321" s="119"/>
      <c r="Y321" s="111"/>
      <c r="Z321" s="112"/>
      <c r="AA321" s="112"/>
      <c r="AB321" s="111"/>
      <c r="AC321" s="111"/>
      <c r="AD321" s="111"/>
      <c r="AE321" s="111"/>
      <c r="AF321" s="111"/>
      <c r="AG321" s="111"/>
      <c r="AH321" s="111"/>
      <c r="AI321" s="111"/>
    </row>
    <row r="322" spans="1:35" ht="15" hidden="1" customHeight="1">
      <c r="A322" s="120"/>
      <c r="B322" s="122" t="s">
        <v>92</v>
      </c>
      <c r="C322" s="121"/>
      <c r="D322" s="113"/>
      <c r="E322" s="113"/>
      <c r="F322" s="113"/>
      <c r="G322" s="113"/>
      <c r="H322" s="113"/>
      <c r="I322" s="113"/>
      <c r="J322" s="113"/>
      <c r="K322" s="113"/>
      <c r="L322" s="113"/>
      <c r="M322" s="113"/>
      <c r="N322" s="113"/>
      <c r="O322" s="113"/>
      <c r="P322" s="113"/>
      <c r="Q322" s="120"/>
      <c r="R322" s="111"/>
      <c r="S322" s="111"/>
      <c r="T322" s="111"/>
      <c r="U322" s="213"/>
      <c r="V322" s="213"/>
      <c r="W322" s="213"/>
      <c r="X322" s="119"/>
      <c r="Y322" s="111"/>
      <c r="Z322" s="112"/>
      <c r="AA322" s="112"/>
      <c r="AB322" s="111"/>
      <c r="AC322" s="111"/>
      <c r="AD322" s="111"/>
      <c r="AE322" s="111"/>
      <c r="AF322" s="111"/>
      <c r="AG322" s="111"/>
      <c r="AH322" s="111"/>
      <c r="AI322" s="111"/>
    </row>
    <row r="323" spans="1:35" ht="15" hidden="1" customHeight="1">
      <c r="A323" s="120"/>
      <c r="B323" s="122" t="s">
        <v>93</v>
      </c>
      <c r="C323" s="121"/>
      <c r="D323" s="113"/>
      <c r="E323" s="113"/>
      <c r="F323" s="113"/>
      <c r="G323" s="113"/>
      <c r="H323" s="113"/>
      <c r="I323" s="113"/>
      <c r="J323" s="113"/>
      <c r="K323" s="113"/>
      <c r="L323" s="113"/>
      <c r="M323" s="113"/>
      <c r="N323" s="113"/>
      <c r="O323" s="113"/>
      <c r="P323" s="113"/>
      <c r="Q323" s="120"/>
      <c r="R323" s="111"/>
      <c r="S323" s="111"/>
      <c r="T323" s="111"/>
      <c r="U323" s="213"/>
      <c r="V323" s="213"/>
      <c r="W323" s="213"/>
      <c r="X323" s="119"/>
      <c r="Y323" s="111"/>
      <c r="Z323" s="112"/>
      <c r="AA323" s="112"/>
      <c r="AB323" s="111"/>
      <c r="AC323" s="111"/>
      <c r="AD323" s="111"/>
      <c r="AE323" s="111"/>
      <c r="AF323" s="111"/>
      <c r="AG323" s="111"/>
      <c r="AH323" s="111"/>
      <c r="AI323" s="111"/>
    </row>
    <row r="324" spans="1:35" ht="15" hidden="1" customHeight="1">
      <c r="A324" s="120"/>
      <c r="B324" s="122" t="s">
        <v>94</v>
      </c>
      <c r="C324" s="121"/>
      <c r="D324" s="113"/>
      <c r="E324" s="113"/>
      <c r="F324" s="113"/>
      <c r="G324" s="113"/>
      <c r="H324" s="113"/>
      <c r="I324" s="113"/>
      <c r="J324" s="113"/>
      <c r="K324" s="113"/>
      <c r="L324" s="113"/>
      <c r="M324" s="113"/>
      <c r="N324" s="113"/>
      <c r="O324" s="113"/>
      <c r="P324" s="113"/>
      <c r="Q324" s="120"/>
      <c r="R324" s="111"/>
      <c r="S324" s="111"/>
      <c r="T324" s="111"/>
      <c r="U324" s="213"/>
      <c r="V324" s="213"/>
      <c r="W324" s="213"/>
      <c r="X324" s="119"/>
      <c r="Y324" s="111"/>
      <c r="Z324" s="112"/>
      <c r="AA324" s="112"/>
      <c r="AB324" s="111"/>
      <c r="AC324" s="111"/>
      <c r="AD324" s="111"/>
      <c r="AE324" s="111"/>
      <c r="AF324" s="111"/>
      <c r="AG324" s="111"/>
      <c r="AH324" s="111"/>
      <c r="AI324" s="111"/>
    </row>
    <row r="325" spans="1:35" ht="15" hidden="1" customHeight="1">
      <c r="A325" s="120"/>
      <c r="B325" s="122" t="s">
        <v>95</v>
      </c>
      <c r="C325" s="121"/>
      <c r="D325" s="113"/>
      <c r="E325" s="113"/>
      <c r="F325" s="113"/>
      <c r="G325" s="113"/>
      <c r="H325" s="113"/>
      <c r="I325" s="113"/>
      <c r="J325" s="113"/>
      <c r="K325" s="113"/>
      <c r="L325" s="113"/>
      <c r="M325" s="113"/>
      <c r="N325" s="113"/>
      <c r="O325" s="113"/>
      <c r="P325" s="113"/>
      <c r="Q325" s="120"/>
      <c r="R325" s="111"/>
      <c r="S325" s="111"/>
      <c r="T325" s="111"/>
      <c r="U325" s="213"/>
      <c r="V325" s="213"/>
      <c r="W325" s="213"/>
      <c r="X325" s="119"/>
      <c r="Y325" s="111"/>
      <c r="Z325" s="112"/>
      <c r="AA325" s="112"/>
      <c r="AB325" s="111"/>
      <c r="AC325" s="111"/>
      <c r="AD325" s="111"/>
      <c r="AE325" s="111"/>
      <c r="AF325" s="111"/>
      <c r="AG325" s="111"/>
      <c r="AH325" s="111"/>
      <c r="AI325" s="111"/>
    </row>
    <row r="326" spans="1:35" ht="15" hidden="1" customHeight="1">
      <c r="A326" s="120"/>
      <c r="B326" s="122" t="s">
        <v>96</v>
      </c>
      <c r="C326" s="121"/>
      <c r="D326" s="113"/>
      <c r="E326" s="113"/>
      <c r="F326" s="113"/>
      <c r="G326" s="113"/>
      <c r="H326" s="113"/>
      <c r="I326" s="113"/>
      <c r="J326" s="113"/>
      <c r="K326" s="113"/>
      <c r="L326" s="113"/>
      <c r="M326" s="113"/>
      <c r="N326" s="113"/>
      <c r="O326" s="113"/>
      <c r="P326" s="113"/>
      <c r="Q326" s="120"/>
      <c r="R326" s="111"/>
      <c r="S326" s="111"/>
      <c r="T326" s="111"/>
      <c r="U326" s="213"/>
      <c r="V326" s="213"/>
      <c r="W326" s="213"/>
      <c r="X326" s="119"/>
      <c r="Y326" s="111"/>
      <c r="Z326" s="112"/>
      <c r="AA326" s="112"/>
      <c r="AB326" s="111"/>
      <c r="AC326" s="111"/>
      <c r="AD326" s="111"/>
      <c r="AE326" s="111"/>
      <c r="AF326" s="111"/>
      <c r="AG326" s="111"/>
      <c r="AH326" s="111"/>
      <c r="AI326" s="111"/>
    </row>
    <row r="327" spans="1:35" ht="15" hidden="1" customHeight="1">
      <c r="A327" s="120"/>
      <c r="B327" s="122" t="s">
        <v>97</v>
      </c>
      <c r="C327" s="121"/>
      <c r="D327" s="113"/>
      <c r="E327" s="113"/>
      <c r="F327" s="113"/>
      <c r="G327" s="113"/>
      <c r="H327" s="113"/>
      <c r="I327" s="113"/>
      <c r="J327" s="113"/>
      <c r="K327" s="113"/>
      <c r="L327" s="113"/>
      <c r="M327" s="113"/>
      <c r="N327" s="113"/>
      <c r="O327" s="113"/>
      <c r="P327" s="113"/>
      <c r="Q327" s="120"/>
      <c r="R327" s="111"/>
      <c r="S327" s="111"/>
      <c r="T327" s="111"/>
      <c r="U327" s="213"/>
      <c r="V327" s="213"/>
      <c r="W327" s="213"/>
      <c r="X327" s="119"/>
      <c r="Y327" s="111"/>
      <c r="Z327" s="112"/>
      <c r="AA327" s="112"/>
      <c r="AB327" s="111"/>
      <c r="AC327" s="111"/>
      <c r="AD327" s="111"/>
      <c r="AE327" s="111"/>
      <c r="AF327" s="111"/>
      <c r="AG327" s="111"/>
      <c r="AH327" s="111"/>
      <c r="AI327" s="111"/>
    </row>
    <row r="328" spans="1:35" ht="15" hidden="1" customHeight="1">
      <c r="A328" s="120"/>
      <c r="B328" s="122" t="s">
        <v>98</v>
      </c>
      <c r="C328" s="121"/>
      <c r="D328" s="113"/>
      <c r="E328" s="113"/>
      <c r="F328" s="113"/>
      <c r="G328" s="113"/>
      <c r="H328" s="113"/>
      <c r="I328" s="113"/>
      <c r="J328" s="113"/>
      <c r="K328" s="113"/>
      <c r="L328" s="113"/>
      <c r="M328" s="113"/>
      <c r="N328" s="113"/>
      <c r="O328" s="113"/>
      <c r="P328" s="113"/>
      <c r="Q328" s="120"/>
      <c r="R328" s="111"/>
      <c r="S328" s="111"/>
      <c r="T328" s="111"/>
      <c r="U328" s="213"/>
      <c r="V328" s="213"/>
      <c r="W328" s="213"/>
      <c r="X328" s="119"/>
      <c r="Y328" s="111"/>
      <c r="Z328" s="112"/>
      <c r="AA328" s="112"/>
      <c r="AB328" s="111"/>
      <c r="AC328" s="111"/>
      <c r="AD328" s="111"/>
      <c r="AE328" s="111"/>
      <c r="AF328" s="111"/>
      <c r="AG328" s="111"/>
      <c r="AH328" s="111"/>
      <c r="AI328" s="111"/>
    </row>
    <row r="329" spans="1:35" ht="15" hidden="1" customHeight="1">
      <c r="A329" s="120"/>
      <c r="B329" s="122" t="s">
        <v>99</v>
      </c>
      <c r="C329" s="121"/>
      <c r="D329" s="113"/>
      <c r="E329" s="113"/>
      <c r="F329" s="113"/>
      <c r="G329" s="113"/>
      <c r="H329" s="113"/>
      <c r="I329" s="113"/>
      <c r="J329" s="113"/>
      <c r="K329" s="113"/>
      <c r="L329" s="113"/>
      <c r="M329" s="113"/>
      <c r="N329" s="113"/>
      <c r="O329" s="113"/>
      <c r="P329" s="113"/>
      <c r="Q329" s="120"/>
      <c r="R329" s="111"/>
      <c r="S329" s="111"/>
      <c r="T329" s="111"/>
      <c r="U329" s="213"/>
      <c r="V329" s="213"/>
      <c r="W329" s="213"/>
      <c r="X329" s="119"/>
      <c r="Y329" s="111"/>
      <c r="Z329" s="112"/>
      <c r="AA329" s="112"/>
      <c r="AB329" s="111"/>
      <c r="AC329" s="111"/>
      <c r="AD329" s="111"/>
      <c r="AE329" s="111"/>
      <c r="AF329" s="111"/>
      <c r="AG329" s="111"/>
      <c r="AH329" s="111"/>
      <c r="AI329" s="111"/>
    </row>
    <row r="330" spans="1:35" ht="15" hidden="1" customHeight="1">
      <c r="A330" s="120"/>
      <c r="B330" s="122" t="s">
        <v>100</v>
      </c>
      <c r="C330" s="121"/>
      <c r="D330" s="113"/>
      <c r="E330" s="113"/>
      <c r="F330" s="113"/>
      <c r="G330" s="113"/>
      <c r="H330" s="113"/>
      <c r="I330" s="113"/>
      <c r="J330" s="113"/>
      <c r="K330" s="113"/>
      <c r="L330" s="113"/>
      <c r="M330" s="113"/>
      <c r="N330" s="113"/>
      <c r="O330" s="113"/>
      <c r="P330" s="113"/>
      <c r="Q330" s="120"/>
      <c r="R330" s="111"/>
      <c r="S330" s="111"/>
      <c r="T330" s="111"/>
      <c r="U330" s="213"/>
      <c r="V330" s="213"/>
      <c r="W330" s="213"/>
      <c r="X330" s="119"/>
      <c r="Y330" s="111"/>
      <c r="Z330" s="112"/>
      <c r="AA330" s="112"/>
      <c r="AB330" s="111"/>
      <c r="AC330" s="111"/>
      <c r="AD330" s="111"/>
      <c r="AE330" s="111"/>
      <c r="AF330" s="111"/>
      <c r="AG330" s="111"/>
      <c r="AH330" s="111"/>
      <c r="AI330" s="111"/>
    </row>
    <row r="331" spans="1:35" ht="15" hidden="1" customHeight="1">
      <c r="A331" s="120"/>
      <c r="B331" s="122" t="s">
        <v>101</v>
      </c>
      <c r="C331" s="121"/>
      <c r="D331" s="113"/>
      <c r="E331" s="113"/>
      <c r="F331" s="113"/>
      <c r="G331" s="113"/>
      <c r="H331" s="113"/>
      <c r="I331" s="113"/>
      <c r="J331" s="113"/>
      <c r="K331" s="113"/>
      <c r="L331" s="113"/>
      <c r="M331" s="113"/>
      <c r="N331" s="113"/>
      <c r="O331" s="113"/>
      <c r="P331" s="113"/>
      <c r="Q331" s="120"/>
      <c r="R331" s="111"/>
      <c r="S331" s="111"/>
      <c r="T331" s="111"/>
      <c r="U331" s="213"/>
      <c r="V331" s="213"/>
      <c r="W331" s="213"/>
      <c r="X331" s="119"/>
      <c r="Y331" s="111"/>
      <c r="Z331" s="112"/>
      <c r="AA331" s="112"/>
      <c r="AB331" s="111"/>
      <c r="AC331" s="111"/>
      <c r="AD331" s="111"/>
      <c r="AE331" s="111"/>
      <c r="AF331" s="111"/>
      <c r="AG331" s="111"/>
      <c r="AH331" s="111"/>
      <c r="AI331" s="111"/>
    </row>
    <row r="332" spans="1:35" ht="15" hidden="1" customHeight="1">
      <c r="A332" s="120"/>
      <c r="B332" s="122" t="s">
        <v>102</v>
      </c>
      <c r="C332" s="121"/>
      <c r="D332" s="113"/>
      <c r="E332" s="113"/>
      <c r="F332" s="113"/>
      <c r="G332" s="113"/>
      <c r="H332" s="113"/>
      <c r="I332" s="113"/>
      <c r="J332" s="113"/>
      <c r="K332" s="113"/>
      <c r="L332" s="113"/>
      <c r="M332" s="113"/>
      <c r="N332" s="113"/>
      <c r="O332" s="113"/>
      <c r="P332" s="113"/>
      <c r="Q332" s="120"/>
      <c r="R332" s="111"/>
      <c r="S332" s="111"/>
      <c r="T332" s="111"/>
      <c r="U332" s="213"/>
      <c r="V332" s="213"/>
      <c r="W332" s="213"/>
      <c r="X332" s="119"/>
      <c r="Y332" s="111"/>
      <c r="Z332" s="112"/>
      <c r="AA332" s="112"/>
      <c r="AB332" s="111"/>
      <c r="AC332" s="111"/>
      <c r="AD332" s="111"/>
      <c r="AE332" s="111"/>
      <c r="AF332" s="111"/>
      <c r="AG332" s="111"/>
      <c r="AH332" s="111"/>
      <c r="AI332" s="111"/>
    </row>
    <row r="333" spans="1:35" ht="15" hidden="1" customHeight="1">
      <c r="A333" s="120"/>
      <c r="B333" s="122" t="s">
        <v>103</v>
      </c>
      <c r="C333" s="121"/>
      <c r="D333" s="113"/>
      <c r="E333" s="113"/>
      <c r="F333" s="113"/>
      <c r="G333" s="113"/>
      <c r="H333" s="113"/>
      <c r="I333" s="113"/>
      <c r="J333" s="113"/>
      <c r="K333" s="113"/>
      <c r="L333" s="113"/>
      <c r="M333" s="113"/>
      <c r="N333" s="113"/>
      <c r="O333" s="113"/>
      <c r="P333" s="113"/>
      <c r="Q333" s="120"/>
      <c r="R333" s="111"/>
      <c r="S333" s="111"/>
      <c r="T333" s="111"/>
      <c r="U333" s="213"/>
      <c r="V333" s="213"/>
      <c r="W333" s="213"/>
      <c r="X333" s="119"/>
      <c r="Y333" s="111"/>
      <c r="Z333" s="112"/>
      <c r="AA333" s="112"/>
      <c r="AB333" s="111"/>
      <c r="AC333" s="111"/>
      <c r="AD333" s="111"/>
      <c r="AE333" s="111"/>
      <c r="AF333" s="111"/>
      <c r="AG333" s="111"/>
      <c r="AH333" s="111"/>
      <c r="AI333" s="111"/>
    </row>
    <row r="334" spans="1:35" ht="15" hidden="1" customHeight="1">
      <c r="A334" s="120"/>
      <c r="B334" s="122" t="s">
        <v>104</v>
      </c>
      <c r="C334" s="121"/>
      <c r="D334" s="113"/>
      <c r="E334" s="113"/>
      <c r="F334" s="113"/>
      <c r="G334" s="113"/>
      <c r="H334" s="113"/>
      <c r="I334" s="113"/>
      <c r="J334" s="113"/>
      <c r="K334" s="113"/>
      <c r="L334" s="113"/>
      <c r="M334" s="113"/>
      <c r="N334" s="113"/>
      <c r="O334" s="113"/>
      <c r="P334" s="113"/>
      <c r="Q334" s="120"/>
      <c r="R334" s="111"/>
      <c r="S334" s="111"/>
      <c r="T334" s="111"/>
      <c r="U334" s="213"/>
      <c r="V334" s="213"/>
      <c r="W334" s="213"/>
      <c r="X334" s="119"/>
      <c r="Y334" s="111"/>
      <c r="Z334" s="112"/>
      <c r="AA334" s="112"/>
      <c r="AB334" s="111"/>
      <c r="AC334" s="111"/>
      <c r="AD334" s="111"/>
      <c r="AE334" s="111"/>
      <c r="AF334" s="111"/>
      <c r="AG334" s="111"/>
      <c r="AH334" s="111"/>
      <c r="AI334" s="111"/>
    </row>
    <row r="335" spans="1:35" ht="15" hidden="1" customHeight="1">
      <c r="A335" s="120"/>
      <c r="B335" s="122" t="s">
        <v>105</v>
      </c>
      <c r="C335" s="121"/>
      <c r="D335" s="113"/>
      <c r="E335" s="113"/>
      <c r="F335" s="113"/>
      <c r="G335" s="113"/>
      <c r="H335" s="113"/>
      <c r="I335" s="113"/>
      <c r="J335" s="113"/>
      <c r="K335" s="113"/>
      <c r="L335" s="113"/>
      <c r="M335" s="113"/>
      <c r="N335" s="113"/>
      <c r="O335" s="113"/>
      <c r="P335" s="113"/>
      <c r="Q335" s="120"/>
      <c r="R335" s="111"/>
      <c r="S335" s="111"/>
      <c r="T335" s="111"/>
      <c r="U335" s="213"/>
      <c r="V335" s="213"/>
      <c r="W335" s="213"/>
      <c r="X335" s="119"/>
      <c r="Y335" s="111"/>
      <c r="Z335" s="112"/>
      <c r="AA335" s="112"/>
      <c r="AB335" s="111"/>
      <c r="AC335" s="111"/>
      <c r="AD335" s="111"/>
      <c r="AE335" s="111"/>
      <c r="AF335" s="111"/>
      <c r="AG335" s="111"/>
      <c r="AH335" s="111"/>
      <c r="AI335" s="111"/>
    </row>
    <row r="336" spans="1:35" ht="15" hidden="1" customHeight="1">
      <c r="A336" s="120"/>
      <c r="B336" s="122" t="s">
        <v>106</v>
      </c>
      <c r="C336" s="121"/>
      <c r="D336" s="113"/>
      <c r="E336" s="113"/>
      <c r="F336" s="113"/>
      <c r="G336" s="113"/>
      <c r="H336" s="113"/>
      <c r="I336" s="113"/>
      <c r="J336" s="113"/>
      <c r="K336" s="113"/>
      <c r="L336" s="113"/>
      <c r="M336" s="113"/>
      <c r="N336" s="113"/>
      <c r="O336" s="113"/>
      <c r="P336" s="113"/>
      <c r="Q336" s="120"/>
      <c r="R336" s="111"/>
      <c r="S336" s="111"/>
      <c r="T336" s="111"/>
      <c r="U336" s="213"/>
      <c r="V336" s="213"/>
      <c r="W336" s="213"/>
      <c r="X336" s="119"/>
      <c r="Y336" s="111"/>
      <c r="Z336" s="112"/>
      <c r="AA336" s="112"/>
      <c r="AB336" s="111"/>
      <c r="AC336" s="111"/>
      <c r="AD336" s="111"/>
      <c r="AE336" s="111"/>
      <c r="AF336" s="111"/>
      <c r="AG336" s="111"/>
      <c r="AH336" s="111"/>
      <c r="AI336" s="111"/>
    </row>
    <row r="337" spans="1:35" ht="15" hidden="1" customHeight="1">
      <c r="A337" s="120"/>
      <c r="B337" s="122" t="s">
        <v>107</v>
      </c>
      <c r="C337" s="121"/>
      <c r="D337" s="113"/>
      <c r="E337" s="113"/>
      <c r="F337" s="113"/>
      <c r="G337" s="113"/>
      <c r="H337" s="113"/>
      <c r="I337" s="113"/>
      <c r="J337" s="113"/>
      <c r="K337" s="113"/>
      <c r="L337" s="113"/>
      <c r="M337" s="113"/>
      <c r="N337" s="113"/>
      <c r="O337" s="113"/>
      <c r="P337" s="113"/>
      <c r="Q337" s="120"/>
      <c r="R337" s="111"/>
      <c r="S337" s="111"/>
      <c r="T337" s="111"/>
      <c r="U337" s="213"/>
      <c r="V337" s="213"/>
      <c r="W337" s="213"/>
      <c r="X337" s="119"/>
      <c r="Y337" s="111"/>
      <c r="Z337" s="112"/>
      <c r="AA337" s="112"/>
      <c r="AB337" s="111"/>
      <c r="AC337" s="111"/>
      <c r="AD337" s="111"/>
      <c r="AE337" s="111"/>
      <c r="AF337" s="111"/>
      <c r="AG337" s="111"/>
      <c r="AH337" s="111"/>
      <c r="AI337" s="111"/>
    </row>
    <row r="338" spans="1:35" ht="15" hidden="1" customHeight="1">
      <c r="A338" s="120"/>
      <c r="B338" s="122" t="s">
        <v>108</v>
      </c>
      <c r="C338" s="121"/>
      <c r="D338" s="113"/>
      <c r="E338" s="113"/>
      <c r="F338" s="113"/>
      <c r="G338" s="113"/>
      <c r="H338" s="113"/>
      <c r="I338" s="113"/>
      <c r="J338" s="113"/>
      <c r="K338" s="113"/>
      <c r="L338" s="113"/>
      <c r="M338" s="113"/>
      <c r="N338" s="113"/>
      <c r="O338" s="113"/>
      <c r="P338" s="113"/>
      <c r="Q338" s="120"/>
      <c r="R338" s="111"/>
      <c r="S338" s="111"/>
      <c r="T338" s="111"/>
      <c r="U338" s="213"/>
      <c r="V338" s="213"/>
      <c r="W338" s="213"/>
      <c r="X338" s="119"/>
      <c r="Y338" s="111"/>
      <c r="Z338" s="112"/>
      <c r="AA338" s="112"/>
      <c r="AB338" s="111"/>
      <c r="AC338" s="111"/>
      <c r="AD338" s="111"/>
      <c r="AE338" s="111"/>
      <c r="AF338" s="111"/>
      <c r="AG338" s="111"/>
      <c r="AH338" s="111"/>
      <c r="AI338" s="111"/>
    </row>
    <row r="339" spans="1:35" ht="15" hidden="1" customHeight="1">
      <c r="A339" s="120"/>
      <c r="B339" s="122" t="s">
        <v>109</v>
      </c>
      <c r="C339" s="121"/>
      <c r="D339" s="113"/>
      <c r="E339" s="113"/>
      <c r="F339" s="113"/>
      <c r="G339" s="113"/>
      <c r="H339" s="113"/>
      <c r="I339" s="113"/>
      <c r="J339" s="113"/>
      <c r="K339" s="113"/>
      <c r="L339" s="113"/>
      <c r="M339" s="113"/>
      <c r="N339" s="113"/>
      <c r="O339" s="113"/>
      <c r="P339" s="113"/>
      <c r="Q339" s="120"/>
      <c r="R339" s="111"/>
      <c r="S339" s="111"/>
      <c r="T339" s="111"/>
      <c r="U339" s="213"/>
      <c r="V339" s="213"/>
      <c r="W339" s="213"/>
      <c r="X339" s="119"/>
      <c r="Y339" s="111"/>
      <c r="Z339" s="112"/>
      <c r="AA339" s="112"/>
      <c r="AB339" s="111"/>
      <c r="AC339" s="111"/>
      <c r="AD339" s="111"/>
      <c r="AE339" s="111"/>
      <c r="AF339" s="111"/>
      <c r="AG339" s="111"/>
      <c r="AH339" s="111"/>
      <c r="AI339" s="111"/>
    </row>
    <row r="340" spans="1:35" ht="15" hidden="1" customHeight="1">
      <c r="A340" s="120"/>
      <c r="B340" s="122" t="s">
        <v>110</v>
      </c>
      <c r="C340" s="121"/>
      <c r="D340" s="113"/>
      <c r="E340" s="113"/>
      <c r="F340" s="113"/>
      <c r="G340" s="113"/>
      <c r="H340" s="113"/>
      <c r="I340" s="113"/>
      <c r="J340" s="113"/>
      <c r="K340" s="113"/>
      <c r="L340" s="113"/>
      <c r="M340" s="113"/>
      <c r="N340" s="113"/>
      <c r="O340" s="113"/>
      <c r="P340" s="113"/>
      <c r="Q340" s="120"/>
      <c r="R340" s="111"/>
      <c r="S340" s="111"/>
      <c r="T340" s="111"/>
      <c r="U340" s="213"/>
      <c r="V340" s="213"/>
      <c r="W340" s="213"/>
      <c r="X340" s="119"/>
      <c r="Y340" s="111"/>
      <c r="Z340" s="112"/>
      <c r="AA340" s="112"/>
      <c r="AB340" s="111"/>
      <c r="AC340" s="111"/>
      <c r="AD340" s="111"/>
      <c r="AE340" s="111"/>
      <c r="AF340" s="111"/>
      <c r="AG340" s="111"/>
      <c r="AH340" s="111"/>
      <c r="AI340" s="111"/>
    </row>
    <row r="341" spans="1:35" ht="15" hidden="1" customHeight="1">
      <c r="A341" s="120"/>
      <c r="B341" s="122" t="s">
        <v>111</v>
      </c>
      <c r="C341" s="121"/>
      <c r="D341" s="113"/>
      <c r="E341" s="113"/>
      <c r="F341" s="113"/>
      <c r="G341" s="113"/>
      <c r="H341" s="113"/>
      <c r="I341" s="113"/>
      <c r="J341" s="113"/>
      <c r="K341" s="113"/>
      <c r="L341" s="113"/>
      <c r="M341" s="113"/>
      <c r="N341" s="113"/>
      <c r="O341" s="113"/>
      <c r="P341" s="113"/>
      <c r="Q341" s="120"/>
      <c r="R341" s="111"/>
      <c r="S341" s="111"/>
      <c r="T341" s="111"/>
      <c r="U341" s="213"/>
      <c r="V341" s="213"/>
      <c r="W341" s="213"/>
      <c r="X341" s="119"/>
      <c r="Y341" s="111"/>
      <c r="Z341" s="112"/>
      <c r="AA341" s="112"/>
      <c r="AB341" s="111"/>
      <c r="AC341" s="111"/>
      <c r="AD341" s="111"/>
      <c r="AE341" s="111"/>
      <c r="AF341" s="111"/>
      <c r="AG341" s="111"/>
      <c r="AH341" s="111"/>
      <c r="AI341" s="111"/>
    </row>
    <row r="342" spans="1:35" ht="15" hidden="1" customHeight="1">
      <c r="A342" s="120"/>
      <c r="B342" s="122" t="s">
        <v>112</v>
      </c>
      <c r="C342" s="121"/>
      <c r="D342" s="113"/>
      <c r="E342" s="113"/>
      <c r="F342" s="113"/>
      <c r="G342" s="113"/>
      <c r="H342" s="113"/>
      <c r="I342" s="113"/>
      <c r="J342" s="113"/>
      <c r="K342" s="113"/>
      <c r="L342" s="113"/>
      <c r="M342" s="113"/>
      <c r="N342" s="113"/>
      <c r="O342" s="113"/>
      <c r="P342" s="113"/>
      <c r="Q342" s="120"/>
      <c r="R342" s="111"/>
      <c r="S342" s="111"/>
      <c r="T342" s="111"/>
      <c r="U342" s="213"/>
      <c r="V342" s="213"/>
      <c r="W342" s="213"/>
      <c r="X342" s="119"/>
      <c r="Y342" s="111"/>
      <c r="Z342" s="112"/>
      <c r="AA342" s="112"/>
      <c r="AB342" s="111"/>
      <c r="AC342" s="111"/>
      <c r="AD342" s="111"/>
      <c r="AE342" s="111"/>
      <c r="AF342" s="111"/>
      <c r="AG342" s="111"/>
      <c r="AH342" s="111"/>
      <c r="AI342" s="111"/>
    </row>
    <row r="343" spans="1:35" ht="15" hidden="1" customHeight="1">
      <c r="A343" s="120"/>
      <c r="B343" s="122" t="s">
        <v>113</v>
      </c>
      <c r="C343" s="121"/>
      <c r="D343" s="113"/>
      <c r="E343" s="113"/>
      <c r="F343" s="113"/>
      <c r="G343" s="113"/>
      <c r="H343" s="113"/>
      <c r="I343" s="113"/>
      <c r="J343" s="113"/>
      <c r="K343" s="113"/>
      <c r="L343" s="113"/>
      <c r="M343" s="113"/>
      <c r="N343" s="113"/>
      <c r="O343" s="113"/>
      <c r="P343" s="113"/>
      <c r="Q343" s="120"/>
      <c r="R343" s="111"/>
      <c r="S343" s="111"/>
      <c r="T343" s="111"/>
      <c r="U343" s="213"/>
      <c r="V343" s="213"/>
      <c r="W343" s="213"/>
      <c r="X343" s="119"/>
      <c r="Y343" s="111"/>
      <c r="Z343" s="112"/>
      <c r="AA343" s="112"/>
      <c r="AB343" s="111"/>
      <c r="AC343" s="111"/>
      <c r="AD343" s="111"/>
      <c r="AE343" s="111"/>
      <c r="AF343" s="111"/>
      <c r="AG343" s="111"/>
      <c r="AH343" s="111"/>
      <c r="AI343" s="111"/>
    </row>
    <row r="344" spans="1:35" ht="15" hidden="1" customHeight="1">
      <c r="A344" s="120"/>
      <c r="B344" s="122" t="s">
        <v>114</v>
      </c>
      <c r="C344" s="121"/>
      <c r="D344" s="113"/>
      <c r="E344" s="113"/>
      <c r="F344" s="113"/>
      <c r="G344" s="113"/>
      <c r="H344" s="113"/>
      <c r="I344" s="113"/>
      <c r="J344" s="113"/>
      <c r="K344" s="113"/>
      <c r="L344" s="113"/>
      <c r="M344" s="113"/>
      <c r="N344" s="113"/>
      <c r="O344" s="113"/>
      <c r="P344" s="113"/>
      <c r="Q344" s="120"/>
      <c r="R344" s="111"/>
      <c r="S344" s="111"/>
      <c r="T344" s="111"/>
      <c r="U344" s="213"/>
      <c r="V344" s="213"/>
      <c r="W344" s="213"/>
      <c r="X344" s="119"/>
      <c r="Y344" s="111"/>
      <c r="Z344" s="112"/>
      <c r="AA344" s="112"/>
      <c r="AB344" s="111"/>
      <c r="AC344" s="111"/>
      <c r="AD344" s="111"/>
      <c r="AE344" s="111"/>
      <c r="AF344" s="111"/>
      <c r="AG344" s="111"/>
      <c r="AH344" s="111"/>
      <c r="AI344" s="111"/>
    </row>
    <row r="345" spans="1:35" ht="15" hidden="1" customHeight="1">
      <c r="A345" s="120"/>
      <c r="B345" s="122" t="s">
        <v>115</v>
      </c>
      <c r="C345" s="121"/>
      <c r="D345" s="113"/>
      <c r="E345" s="113"/>
      <c r="F345" s="113"/>
      <c r="G345" s="113"/>
      <c r="H345" s="113"/>
      <c r="I345" s="113"/>
      <c r="J345" s="113"/>
      <c r="K345" s="113"/>
      <c r="L345" s="113"/>
      <c r="M345" s="113"/>
      <c r="N345" s="113"/>
      <c r="O345" s="113"/>
      <c r="P345" s="113"/>
      <c r="Q345" s="120"/>
      <c r="R345" s="111"/>
      <c r="S345" s="111"/>
      <c r="T345" s="111"/>
      <c r="U345" s="213"/>
      <c r="V345" s="213"/>
      <c r="W345" s="213"/>
      <c r="X345" s="119"/>
      <c r="Y345" s="111"/>
      <c r="Z345" s="112"/>
      <c r="AA345" s="112"/>
      <c r="AB345" s="111"/>
      <c r="AC345" s="111"/>
      <c r="AD345" s="111"/>
      <c r="AE345" s="111"/>
      <c r="AF345" s="111"/>
      <c r="AG345" s="111"/>
      <c r="AH345" s="111"/>
      <c r="AI345" s="111"/>
    </row>
    <row r="346" spans="1:35" ht="15" hidden="1" customHeight="1">
      <c r="A346" s="120"/>
      <c r="B346" s="122" t="s">
        <v>116</v>
      </c>
      <c r="C346" s="121"/>
      <c r="D346" s="113"/>
      <c r="E346" s="113"/>
      <c r="F346" s="113"/>
      <c r="G346" s="113"/>
      <c r="H346" s="113"/>
      <c r="I346" s="113"/>
      <c r="J346" s="113"/>
      <c r="K346" s="113"/>
      <c r="L346" s="113"/>
      <c r="M346" s="113"/>
      <c r="N346" s="113"/>
      <c r="O346" s="113"/>
      <c r="P346" s="113"/>
      <c r="Q346" s="120"/>
      <c r="R346" s="111"/>
      <c r="S346" s="111"/>
      <c r="T346" s="111"/>
      <c r="U346" s="213"/>
      <c r="V346" s="213"/>
      <c r="W346" s="213"/>
      <c r="X346" s="119"/>
      <c r="Y346" s="111"/>
      <c r="Z346" s="112"/>
      <c r="AA346" s="112"/>
      <c r="AB346" s="111"/>
      <c r="AC346" s="111"/>
      <c r="AD346" s="111"/>
      <c r="AE346" s="111"/>
      <c r="AF346" s="111"/>
      <c r="AG346" s="111"/>
      <c r="AH346" s="111"/>
      <c r="AI346" s="111"/>
    </row>
    <row r="347" spans="1:35" ht="15" hidden="1" customHeight="1">
      <c r="A347" s="120"/>
      <c r="B347" s="122" t="s">
        <v>117</v>
      </c>
      <c r="C347" s="121"/>
      <c r="D347" s="113"/>
      <c r="E347" s="113"/>
      <c r="F347" s="113"/>
      <c r="G347" s="113"/>
      <c r="H347" s="113"/>
      <c r="I347" s="113"/>
      <c r="J347" s="113"/>
      <c r="K347" s="113"/>
      <c r="L347" s="113"/>
      <c r="M347" s="113"/>
      <c r="N347" s="113"/>
      <c r="O347" s="113"/>
      <c r="P347" s="113"/>
      <c r="Q347" s="120"/>
      <c r="R347" s="111"/>
      <c r="S347" s="111"/>
      <c r="T347" s="111"/>
      <c r="U347" s="213"/>
      <c r="V347" s="213"/>
      <c r="W347" s="213"/>
      <c r="X347" s="119"/>
      <c r="Y347" s="111"/>
      <c r="Z347" s="112"/>
      <c r="AA347" s="112"/>
      <c r="AB347" s="111"/>
      <c r="AC347" s="111"/>
      <c r="AD347" s="111"/>
      <c r="AE347" s="111"/>
      <c r="AF347" s="111"/>
      <c r="AG347" s="111"/>
      <c r="AH347" s="111"/>
      <c r="AI347" s="111"/>
    </row>
    <row r="348" spans="1:35" ht="15" hidden="1" customHeight="1">
      <c r="A348" s="120"/>
      <c r="B348" s="122" t="s">
        <v>118</v>
      </c>
      <c r="C348" s="121"/>
      <c r="D348" s="113"/>
      <c r="E348" s="113"/>
      <c r="F348" s="113"/>
      <c r="G348" s="113"/>
      <c r="H348" s="113"/>
      <c r="I348" s="113"/>
      <c r="J348" s="113"/>
      <c r="K348" s="113"/>
      <c r="L348" s="113"/>
      <c r="M348" s="113"/>
      <c r="N348" s="113"/>
      <c r="O348" s="113"/>
      <c r="P348" s="113"/>
      <c r="Q348" s="120"/>
      <c r="R348" s="111"/>
      <c r="S348" s="111"/>
      <c r="T348" s="111"/>
      <c r="U348" s="213"/>
      <c r="V348" s="213"/>
      <c r="W348" s="213"/>
      <c r="X348" s="119"/>
      <c r="Y348" s="111"/>
      <c r="Z348" s="112"/>
      <c r="AA348" s="112"/>
      <c r="AB348" s="111"/>
      <c r="AC348" s="111"/>
      <c r="AD348" s="111"/>
      <c r="AE348" s="111"/>
      <c r="AF348" s="111"/>
      <c r="AG348" s="111"/>
      <c r="AH348" s="111"/>
      <c r="AI348" s="111"/>
    </row>
    <row r="349" spans="1:35" ht="15" hidden="1" customHeight="1">
      <c r="A349" s="120"/>
      <c r="B349" s="122" t="s">
        <v>119</v>
      </c>
      <c r="C349" s="121"/>
      <c r="D349" s="113"/>
      <c r="E349" s="113"/>
      <c r="F349" s="113"/>
      <c r="G349" s="113"/>
      <c r="H349" s="113"/>
      <c r="I349" s="113"/>
      <c r="J349" s="113"/>
      <c r="K349" s="113"/>
      <c r="L349" s="113"/>
      <c r="M349" s="113"/>
      <c r="N349" s="113"/>
      <c r="O349" s="113"/>
      <c r="P349" s="113"/>
      <c r="Q349" s="120"/>
      <c r="R349" s="111"/>
      <c r="S349" s="111"/>
      <c r="T349" s="111"/>
      <c r="U349" s="213"/>
      <c r="V349" s="213"/>
      <c r="W349" s="213"/>
      <c r="X349" s="119"/>
      <c r="Y349" s="111"/>
      <c r="Z349" s="112"/>
      <c r="AA349" s="112"/>
      <c r="AB349" s="111"/>
      <c r="AC349" s="111"/>
      <c r="AD349" s="111"/>
      <c r="AE349" s="111"/>
      <c r="AF349" s="111"/>
      <c r="AG349" s="111"/>
      <c r="AH349" s="111"/>
      <c r="AI349" s="111"/>
    </row>
    <row r="350" spans="1:35" ht="15" hidden="1" customHeight="1">
      <c r="A350" s="120"/>
      <c r="B350" s="122" t="s">
        <v>120</v>
      </c>
      <c r="C350" s="121"/>
      <c r="D350" s="113"/>
      <c r="E350" s="113"/>
      <c r="F350" s="113"/>
      <c r="G350" s="113"/>
      <c r="H350" s="113"/>
      <c r="I350" s="113"/>
      <c r="J350" s="113"/>
      <c r="K350" s="113"/>
      <c r="L350" s="113"/>
      <c r="M350" s="113"/>
      <c r="N350" s="113"/>
      <c r="O350" s="113"/>
      <c r="P350" s="113"/>
      <c r="Q350" s="120"/>
      <c r="R350" s="111"/>
      <c r="S350" s="111"/>
      <c r="T350" s="111"/>
      <c r="U350" s="213"/>
      <c r="V350" s="213"/>
      <c r="W350" s="213"/>
      <c r="X350" s="119"/>
      <c r="Y350" s="111"/>
      <c r="Z350" s="112"/>
      <c r="AA350" s="112"/>
      <c r="AB350" s="111"/>
      <c r="AC350" s="111"/>
      <c r="AD350" s="111"/>
      <c r="AE350" s="111"/>
      <c r="AF350" s="111"/>
      <c r="AG350" s="111"/>
      <c r="AH350" s="111"/>
      <c r="AI350" s="111"/>
    </row>
    <row r="351" spans="1:35" ht="15" hidden="1" customHeight="1">
      <c r="A351" s="120"/>
      <c r="B351" s="122" t="s">
        <v>121</v>
      </c>
      <c r="C351" s="121"/>
      <c r="D351" s="113"/>
      <c r="E351" s="113"/>
      <c r="F351" s="113"/>
      <c r="G351" s="113"/>
      <c r="H351" s="113"/>
      <c r="I351" s="113"/>
      <c r="J351" s="113"/>
      <c r="K351" s="113"/>
      <c r="L351" s="113"/>
      <c r="M351" s="113"/>
      <c r="N351" s="113"/>
      <c r="O351" s="113"/>
      <c r="P351" s="113"/>
      <c r="Q351" s="120"/>
      <c r="R351" s="111"/>
      <c r="S351" s="111"/>
      <c r="T351" s="111"/>
      <c r="U351" s="213"/>
      <c r="V351" s="213"/>
      <c r="W351" s="213"/>
      <c r="X351" s="119"/>
      <c r="Y351" s="111"/>
      <c r="Z351" s="112"/>
      <c r="AA351" s="112"/>
      <c r="AB351" s="111"/>
      <c r="AC351" s="111"/>
      <c r="AD351" s="111"/>
      <c r="AE351" s="111"/>
      <c r="AF351" s="111"/>
      <c r="AG351" s="111"/>
      <c r="AH351" s="111"/>
      <c r="AI351" s="111"/>
    </row>
    <row r="352" spans="1:35" ht="15" hidden="1" customHeight="1">
      <c r="A352" s="120"/>
      <c r="B352" s="122" t="s">
        <v>122</v>
      </c>
      <c r="C352" s="121"/>
      <c r="D352" s="113"/>
      <c r="E352" s="113"/>
      <c r="F352" s="113"/>
      <c r="G352" s="113"/>
      <c r="H352" s="113"/>
      <c r="I352" s="113"/>
      <c r="J352" s="113"/>
      <c r="K352" s="113"/>
      <c r="L352" s="113"/>
      <c r="M352" s="113"/>
      <c r="N352" s="113"/>
      <c r="O352" s="113"/>
      <c r="P352" s="113"/>
      <c r="Q352" s="120"/>
      <c r="R352" s="111"/>
      <c r="S352" s="111"/>
      <c r="T352" s="111"/>
      <c r="U352" s="213"/>
      <c r="V352" s="213"/>
      <c r="W352" s="213"/>
      <c r="X352" s="119"/>
      <c r="Y352" s="111"/>
      <c r="Z352" s="112"/>
      <c r="AA352" s="112"/>
      <c r="AB352" s="111"/>
      <c r="AC352" s="111"/>
      <c r="AD352" s="111"/>
      <c r="AE352" s="111"/>
      <c r="AF352" s="111"/>
      <c r="AG352" s="111"/>
      <c r="AH352" s="111"/>
      <c r="AI352" s="111"/>
    </row>
    <row r="353" spans="1:35" ht="15" hidden="1" customHeight="1">
      <c r="A353" s="120"/>
      <c r="B353" s="122" t="s">
        <v>123</v>
      </c>
      <c r="C353" s="121"/>
      <c r="D353" s="113"/>
      <c r="E353" s="113"/>
      <c r="F353" s="113"/>
      <c r="G353" s="113"/>
      <c r="H353" s="113"/>
      <c r="I353" s="113"/>
      <c r="J353" s="113"/>
      <c r="K353" s="113"/>
      <c r="L353" s="113"/>
      <c r="M353" s="113"/>
      <c r="N353" s="113"/>
      <c r="O353" s="113"/>
      <c r="P353" s="113"/>
      <c r="Q353" s="120"/>
      <c r="R353" s="111"/>
      <c r="S353" s="111"/>
      <c r="T353" s="111"/>
      <c r="U353" s="213"/>
      <c r="V353" s="213"/>
      <c r="W353" s="213"/>
      <c r="X353" s="119"/>
      <c r="Y353" s="111"/>
      <c r="Z353" s="112"/>
      <c r="AA353" s="112"/>
      <c r="AB353" s="111"/>
      <c r="AC353" s="111"/>
      <c r="AD353" s="111"/>
      <c r="AE353" s="111"/>
      <c r="AF353" s="111"/>
      <c r="AG353" s="111"/>
      <c r="AH353" s="111"/>
      <c r="AI353" s="111"/>
    </row>
    <row r="354" spans="1:35" ht="15" hidden="1" customHeight="1">
      <c r="A354" s="120"/>
      <c r="B354" s="122" t="s">
        <v>124</v>
      </c>
      <c r="C354" s="121"/>
      <c r="D354" s="113"/>
      <c r="E354" s="113"/>
      <c r="F354" s="113"/>
      <c r="G354" s="113"/>
      <c r="H354" s="113"/>
      <c r="I354" s="113"/>
      <c r="J354" s="113"/>
      <c r="K354" s="113"/>
      <c r="L354" s="113"/>
      <c r="M354" s="113"/>
      <c r="N354" s="113"/>
      <c r="O354" s="113"/>
      <c r="P354" s="113"/>
      <c r="Q354" s="120"/>
      <c r="R354" s="111"/>
      <c r="S354" s="111"/>
      <c r="T354" s="111"/>
      <c r="U354" s="213"/>
      <c r="V354" s="213"/>
      <c r="W354" s="213"/>
      <c r="X354" s="119"/>
      <c r="Y354" s="111"/>
      <c r="Z354" s="112"/>
      <c r="AA354" s="112"/>
      <c r="AB354" s="111"/>
      <c r="AC354" s="111"/>
      <c r="AD354" s="111"/>
      <c r="AE354" s="111"/>
      <c r="AF354" s="111"/>
      <c r="AG354" s="111"/>
      <c r="AH354" s="111"/>
      <c r="AI354" s="111"/>
    </row>
    <row r="355" spans="1:35" ht="15" hidden="1" customHeight="1">
      <c r="A355" s="120"/>
      <c r="B355" s="122" t="s">
        <v>125</v>
      </c>
      <c r="C355" s="121"/>
      <c r="D355" s="113"/>
      <c r="E355" s="113"/>
      <c r="F355" s="113"/>
      <c r="G355" s="113"/>
      <c r="H355" s="113"/>
      <c r="I355" s="113"/>
      <c r="J355" s="113"/>
      <c r="K355" s="113"/>
      <c r="L355" s="113"/>
      <c r="M355" s="113"/>
      <c r="N355" s="113"/>
      <c r="O355" s="113"/>
      <c r="P355" s="113"/>
      <c r="Q355" s="120"/>
      <c r="R355" s="111"/>
      <c r="S355" s="111"/>
      <c r="T355" s="111"/>
      <c r="U355" s="213"/>
      <c r="V355" s="213"/>
      <c r="W355" s="213"/>
      <c r="X355" s="119"/>
      <c r="Y355" s="111"/>
      <c r="Z355" s="112"/>
      <c r="AA355" s="112"/>
      <c r="AB355" s="111"/>
      <c r="AC355" s="111"/>
      <c r="AD355" s="111"/>
      <c r="AE355" s="111"/>
      <c r="AF355" s="111"/>
      <c r="AG355" s="111"/>
      <c r="AH355" s="111"/>
      <c r="AI355" s="111"/>
    </row>
    <row r="356" spans="1:35" ht="15" hidden="1" customHeight="1">
      <c r="A356" s="120"/>
      <c r="B356" s="122" t="s">
        <v>126</v>
      </c>
      <c r="C356" s="121"/>
      <c r="D356" s="113"/>
      <c r="E356" s="113"/>
      <c r="F356" s="113"/>
      <c r="G356" s="113"/>
      <c r="H356" s="113"/>
      <c r="I356" s="113"/>
      <c r="J356" s="113"/>
      <c r="K356" s="113"/>
      <c r="L356" s="113"/>
      <c r="M356" s="113"/>
      <c r="N356" s="113"/>
      <c r="O356" s="113"/>
      <c r="P356" s="113"/>
      <c r="Q356" s="120"/>
      <c r="R356" s="111"/>
      <c r="S356" s="111"/>
      <c r="T356" s="111"/>
      <c r="U356" s="213"/>
      <c r="V356" s="213"/>
      <c r="W356" s="213"/>
      <c r="X356" s="119"/>
      <c r="Y356" s="111"/>
      <c r="Z356" s="112"/>
      <c r="AA356" s="112"/>
      <c r="AB356" s="111"/>
      <c r="AC356" s="111"/>
      <c r="AD356" s="111"/>
      <c r="AE356" s="111"/>
      <c r="AF356" s="111"/>
      <c r="AG356" s="111"/>
      <c r="AH356" s="111"/>
      <c r="AI356" s="111"/>
    </row>
    <row r="357" spans="1:35" ht="15" hidden="1" customHeight="1">
      <c r="A357" s="120"/>
      <c r="B357" s="122" t="s">
        <v>127</v>
      </c>
      <c r="C357" s="121"/>
      <c r="D357" s="113"/>
      <c r="E357" s="113"/>
      <c r="F357" s="113"/>
      <c r="G357" s="113"/>
      <c r="H357" s="113"/>
      <c r="I357" s="113"/>
      <c r="J357" s="113"/>
      <c r="K357" s="113"/>
      <c r="L357" s="113"/>
      <c r="M357" s="113"/>
      <c r="N357" s="113"/>
      <c r="O357" s="113"/>
      <c r="P357" s="113"/>
      <c r="Q357" s="120"/>
      <c r="R357" s="111"/>
      <c r="S357" s="111"/>
      <c r="T357" s="111"/>
      <c r="U357" s="213"/>
      <c r="V357" s="213"/>
      <c r="W357" s="213"/>
      <c r="X357" s="119"/>
      <c r="Y357" s="111"/>
      <c r="Z357" s="112"/>
      <c r="AA357" s="112"/>
      <c r="AB357" s="111"/>
      <c r="AC357" s="111"/>
      <c r="AD357" s="111"/>
      <c r="AE357" s="111"/>
      <c r="AF357" s="111"/>
      <c r="AG357" s="111"/>
      <c r="AH357" s="111"/>
      <c r="AI357" s="111"/>
    </row>
    <row r="358" spans="1:35" ht="15" hidden="1" customHeight="1">
      <c r="A358" s="120"/>
      <c r="B358" s="122" t="s">
        <v>128</v>
      </c>
      <c r="C358" s="121"/>
      <c r="D358" s="113"/>
      <c r="E358" s="113"/>
      <c r="F358" s="113"/>
      <c r="G358" s="113"/>
      <c r="H358" s="113"/>
      <c r="I358" s="113"/>
      <c r="J358" s="113"/>
      <c r="K358" s="113"/>
      <c r="L358" s="113"/>
      <c r="M358" s="113"/>
      <c r="N358" s="113"/>
      <c r="O358" s="113"/>
      <c r="P358" s="113"/>
      <c r="Q358" s="120"/>
      <c r="R358" s="111"/>
      <c r="S358" s="111"/>
      <c r="T358" s="111"/>
      <c r="U358" s="213"/>
      <c r="V358" s="213"/>
      <c r="W358" s="213"/>
      <c r="X358" s="119"/>
      <c r="Y358" s="111"/>
      <c r="Z358" s="112"/>
      <c r="AA358" s="112"/>
      <c r="AB358" s="111"/>
      <c r="AC358" s="111"/>
      <c r="AD358" s="111"/>
      <c r="AE358" s="111"/>
      <c r="AF358" s="111"/>
      <c r="AG358" s="111"/>
      <c r="AH358" s="111"/>
      <c r="AI358" s="111"/>
    </row>
    <row r="359" spans="1:35" ht="15" hidden="1" customHeight="1">
      <c r="A359" s="120"/>
      <c r="B359" s="122" t="s">
        <v>129</v>
      </c>
      <c r="C359" s="121"/>
      <c r="D359" s="113"/>
      <c r="E359" s="113"/>
      <c r="F359" s="113"/>
      <c r="G359" s="113"/>
      <c r="H359" s="113"/>
      <c r="I359" s="113"/>
      <c r="J359" s="113"/>
      <c r="K359" s="113"/>
      <c r="L359" s="113"/>
      <c r="M359" s="113"/>
      <c r="N359" s="113"/>
      <c r="O359" s="113"/>
      <c r="P359" s="113"/>
      <c r="Q359" s="120"/>
      <c r="R359" s="111"/>
      <c r="S359" s="111"/>
      <c r="T359" s="111"/>
      <c r="U359" s="213"/>
      <c r="V359" s="213"/>
      <c r="W359" s="213"/>
      <c r="X359" s="119"/>
      <c r="Y359" s="111"/>
      <c r="Z359" s="112"/>
      <c r="AA359" s="112"/>
      <c r="AB359" s="111"/>
      <c r="AC359" s="111"/>
      <c r="AD359" s="111"/>
      <c r="AE359" s="111"/>
      <c r="AF359" s="111"/>
      <c r="AG359" s="111"/>
      <c r="AH359" s="111"/>
      <c r="AI359" s="111"/>
    </row>
    <row r="360" spans="1:35" ht="15" hidden="1" customHeight="1">
      <c r="A360" s="120"/>
      <c r="B360" s="122" t="s">
        <v>130</v>
      </c>
      <c r="C360" s="121"/>
      <c r="D360" s="113"/>
      <c r="E360" s="113"/>
      <c r="F360" s="113"/>
      <c r="G360" s="113"/>
      <c r="H360" s="113"/>
      <c r="I360" s="113"/>
      <c r="J360" s="113"/>
      <c r="K360" s="113"/>
      <c r="L360" s="113"/>
      <c r="M360" s="113"/>
      <c r="N360" s="113"/>
      <c r="O360" s="113"/>
      <c r="P360" s="113"/>
      <c r="Q360" s="120"/>
      <c r="R360" s="111"/>
      <c r="S360" s="111"/>
      <c r="T360" s="111"/>
      <c r="U360" s="213"/>
      <c r="V360" s="213"/>
      <c r="W360" s="213"/>
      <c r="X360" s="119"/>
      <c r="Y360" s="111"/>
      <c r="Z360" s="112"/>
      <c r="AA360" s="112"/>
      <c r="AB360" s="111"/>
      <c r="AC360" s="111"/>
      <c r="AD360" s="111"/>
      <c r="AE360" s="111"/>
      <c r="AF360" s="111"/>
      <c r="AG360" s="111"/>
      <c r="AH360" s="111"/>
      <c r="AI360" s="111"/>
    </row>
    <row r="361" spans="1:35" ht="15" hidden="1" customHeight="1">
      <c r="A361" s="120"/>
      <c r="B361" s="122" t="s">
        <v>131</v>
      </c>
      <c r="C361" s="121"/>
      <c r="D361" s="113"/>
      <c r="E361" s="113"/>
      <c r="F361" s="113"/>
      <c r="G361" s="113"/>
      <c r="H361" s="113"/>
      <c r="I361" s="113"/>
      <c r="J361" s="113"/>
      <c r="K361" s="113"/>
      <c r="L361" s="113"/>
      <c r="M361" s="113"/>
      <c r="N361" s="113"/>
      <c r="O361" s="113"/>
      <c r="P361" s="113"/>
      <c r="Q361" s="120"/>
      <c r="R361" s="111"/>
      <c r="S361" s="111"/>
      <c r="T361" s="111"/>
      <c r="U361" s="213"/>
      <c r="V361" s="213"/>
      <c r="W361" s="213"/>
      <c r="X361" s="119"/>
      <c r="Y361" s="111"/>
      <c r="Z361" s="112"/>
      <c r="AA361" s="112"/>
      <c r="AB361" s="111"/>
      <c r="AC361" s="111"/>
      <c r="AD361" s="111"/>
      <c r="AE361" s="111"/>
      <c r="AF361" s="111"/>
      <c r="AG361" s="111"/>
      <c r="AH361" s="111"/>
      <c r="AI361" s="111"/>
    </row>
    <row r="362" spans="1:35" ht="15" hidden="1" customHeight="1">
      <c r="A362" s="120"/>
      <c r="B362" s="122" t="s">
        <v>132</v>
      </c>
      <c r="C362" s="121"/>
      <c r="D362" s="113"/>
      <c r="E362" s="113"/>
      <c r="F362" s="113"/>
      <c r="G362" s="113"/>
      <c r="H362" s="113"/>
      <c r="I362" s="113"/>
      <c r="J362" s="113"/>
      <c r="K362" s="113"/>
      <c r="L362" s="113"/>
      <c r="M362" s="113"/>
      <c r="N362" s="113"/>
      <c r="O362" s="113"/>
      <c r="P362" s="113"/>
      <c r="Q362" s="120"/>
      <c r="R362" s="111"/>
      <c r="S362" s="111"/>
      <c r="T362" s="111"/>
      <c r="U362" s="213"/>
      <c r="V362" s="213"/>
      <c r="W362" s="213"/>
      <c r="X362" s="119"/>
      <c r="Y362" s="111"/>
      <c r="Z362" s="112"/>
      <c r="AA362" s="112"/>
      <c r="AB362" s="111"/>
      <c r="AC362" s="111"/>
      <c r="AD362" s="111"/>
      <c r="AE362" s="111"/>
      <c r="AF362" s="111"/>
      <c r="AG362" s="111"/>
      <c r="AH362" s="111"/>
      <c r="AI362" s="111"/>
    </row>
    <row r="363" spans="1:35" ht="15" hidden="1" customHeight="1">
      <c r="A363" s="120"/>
      <c r="B363" s="122" t="s">
        <v>133</v>
      </c>
      <c r="C363" s="121"/>
      <c r="D363" s="113"/>
      <c r="E363" s="113"/>
      <c r="F363" s="113"/>
      <c r="G363" s="113"/>
      <c r="H363" s="113"/>
      <c r="I363" s="113"/>
      <c r="J363" s="113"/>
      <c r="K363" s="113"/>
      <c r="L363" s="113"/>
      <c r="M363" s="113"/>
      <c r="N363" s="113"/>
      <c r="O363" s="113"/>
      <c r="P363" s="113"/>
      <c r="Q363" s="120"/>
      <c r="R363" s="111"/>
      <c r="S363" s="111"/>
      <c r="T363" s="111"/>
      <c r="U363" s="213"/>
      <c r="V363" s="213"/>
      <c r="W363" s="213"/>
      <c r="X363" s="119"/>
      <c r="Y363" s="111"/>
      <c r="Z363" s="112"/>
      <c r="AA363" s="112"/>
      <c r="AB363" s="111"/>
      <c r="AC363" s="111"/>
      <c r="AD363" s="111"/>
      <c r="AE363" s="111"/>
      <c r="AF363" s="111"/>
      <c r="AG363" s="111"/>
      <c r="AH363" s="111"/>
      <c r="AI363" s="111"/>
    </row>
    <row r="364" spans="1:35" ht="15" hidden="1" customHeight="1">
      <c r="A364" s="120"/>
      <c r="B364" s="122" t="s">
        <v>134</v>
      </c>
      <c r="C364" s="121"/>
      <c r="D364" s="113"/>
      <c r="E364" s="113"/>
      <c r="F364" s="113"/>
      <c r="G364" s="113"/>
      <c r="H364" s="113"/>
      <c r="I364" s="113"/>
      <c r="J364" s="113"/>
      <c r="K364" s="113"/>
      <c r="L364" s="113"/>
      <c r="M364" s="113"/>
      <c r="N364" s="113"/>
      <c r="O364" s="113"/>
      <c r="P364" s="113"/>
      <c r="Q364" s="120"/>
      <c r="R364" s="111"/>
      <c r="S364" s="111"/>
      <c r="T364" s="111"/>
      <c r="U364" s="213"/>
      <c r="V364" s="213"/>
      <c r="W364" s="213"/>
      <c r="X364" s="119"/>
      <c r="Y364" s="111"/>
      <c r="Z364" s="112"/>
      <c r="AA364" s="112"/>
      <c r="AB364" s="111"/>
      <c r="AC364" s="111"/>
      <c r="AD364" s="111"/>
      <c r="AE364" s="111"/>
      <c r="AF364" s="111"/>
      <c r="AG364" s="111"/>
      <c r="AH364" s="111"/>
      <c r="AI364" s="111"/>
    </row>
    <row r="365" spans="1:35" ht="15" hidden="1" customHeight="1">
      <c r="A365" s="120"/>
      <c r="B365" s="122" t="s">
        <v>135</v>
      </c>
      <c r="C365" s="121"/>
      <c r="D365" s="113"/>
      <c r="E365" s="113"/>
      <c r="F365" s="113"/>
      <c r="G365" s="113"/>
      <c r="H365" s="113"/>
      <c r="I365" s="113"/>
      <c r="J365" s="113"/>
      <c r="K365" s="113"/>
      <c r="L365" s="113"/>
      <c r="M365" s="113"/>
      <c r="N365" s="113"/>
      <c r="O365" s="113"/>
      <c r="P365" s="113"/>
      <c r="Q365" s="120"/>
      <c r="R365" s="111"/>
      <c r="S365" s="111"/>
      <c r="T365" s="111"/>
      <c r="U365" s="213"/>
      <c r="V365" s="213"/>
      <c r="W365" s="213"/>
      <c r="X365" s="119"/>
      <c r="Y365" s="111"/>
      <c r="Z365" s="112"/>
      <c r="AA365" s="112"/>
      <c r="AB365" s="111"/>
      <c r="AC365" s="111"/>
      <c r="AD365" s="111"/>
      <c r="AE365" s="111"/>
      <c r="AF365" s="111"/>
      <c r="AG365" s="111"/>
      <c r="AH365" s="111"/>
      <c r="AI365" s="111"/>
    </row>
    <row r="366" spans="1:35" ht="15" hidden="1" customHeight="1">
      <c r="A366" s="120"/>
      <c r="B366" s="122" t="s">
        <v>136</v>
      </c>
      <c r="C366" s="121"/>
      <c r="D366" s="113"/>
      <c r="E366" s="113"/>
      <c r="F366" s="113"/>
      <c r="G366" s="113"/>
      <c r="H366" s="113"/>
      <c r="I366" s="113"/>
      <c r="J366" s="113"/>
      <c r="K366" s="113"/>
      <c r="L366" s="113"/>
      <c r="M366" s="113"/>
      <c r="N366" s="113"/>
      <c r="O366" s="113"/>
      <c r="P366" s="113"/>
      <c r="Q366" s="120"/>
      <c r="R366" s="111"/>
      <c r="S366" s="111"/>
      <c r="T366" s="111"/>
      <c r="U366" s="213"/>
      <c r="V366" s="213"/>
      <c r="W366" s="213"/>
      <c r="X366" s="119"/>
      <c r="Y366" s="111"/>
      <c r="Z366" s="112"/>
      <c r="AA366" s="112"/>
      <c r="AB366" s="111"/>
      <c r="AC366" s="111"/>
      <c r="AD366" s="111"/>
      <c r="AE366" s="111"/>
      <c r="AF366" s="111"/>
      <c r="AG366" s="111"/>
      <c r="AH366" s="111"/>
      <c r="AI366" s="111"/>
    </row>
    <row r="367" spans="1:35" ht="15" hidden="1" customHeight="1">
      <c r="A367" s="120"/>
      <c r="B367" s="122" t="s">
        <v>137</v>
      </c>
      <c r="C367" s="121"/>
      <c r="D367" s="113"/>
      <c r="E367" s="113"/>
      <c r="F367" s="113"/>
      <c r="G367" s="113"/>
      <c r="H367" s="113"/>
      <c r="I367" s="113"/>
      <c r="J367" s="113"/>
      <c r="K367" s="113"/>
      <c r="L367" s="113"/>
      <c r="M367" s="113"/>
      <c r="N367" s="113"/>
      <c r="O367" s="113"/>
      <c r="P367" s="113"/>
      <c r="Q367" s="120"/>
      <c r="R367" s="111"/>
      <c r="S367" s="111"/>
      <c r="T367" s="111"/>
      <c r="U367" s="213"/>
      <c r="V367" s="213"/>
      <c r="W367" s="213"/>
      <c r="X367" s="119"/>
      <c r="Y367" s="111"/>
      <c r="Z367" s="112"/>
      <c r="AA367" s="112"/>
      <c r="AB367" s="111"/>
      <c r="AC367" s="111"/>
      <c r="AD367" s="111"/>
      <c r="AE367" s="111"/>
      <c r="AF367" s="111"/>
      <c r="AG367" s="111"/>
      <c r="AH367" s="111"/>
      <c r="AI367" s="111"/>
    </row>
    <row r="368" spans="1:35" ht="15" hidden="1" customHeight="1">
      <c r="A368" s="120"/>
      <c r="B368" s="122" t="s">
        <v>138</v>
      </c>
      <c r="C368" s="121"/>
      <c r="D368" s="113"/>
      <c r="E368" s="113"/>
      <c r="F368" s="113"/>
      <c r="G368" s="113"/>
      <c r="H368" s="113"/>
      <c r="I368" s="113"/>
      <c r="J368" s="113"/>
      <c r="K368" s="113"/>
      <c r="L368" s="113"/>
      <c r="M368" s="113"/>
      <c r="N368" s="113"/>
      <c r="O368" s="113"/>
      <c r="P368" s="113"/>
      <c r="Q368" s="120"/>
      <c r="R368" s="111"/>
      <c r="S368" s="111"/>
      <c r="T368" s="111"/>
      <c r="U368" s="213"/>
      <c r="V368" s="213"/>
      <c r="W368" s="213"/>
      <c r="X368" s="119"/>
      <c r="Y368" s="111"/>
      <c r="Z368" s="112"/>
      <c r="AA368" s="112"/>
      <c r="AB368" s="111"/>
      <c r="AC368" s="111"/>
      <c r="AD368" s="111"/>
      <c r="AE368" s="111"/>
      <c r="AF368" s="111"/>
      <c r="AG368" s="111"/>
      <c r="AH368" s="111"/>
      <c r="AI368" s="111"/>
    </row>
    <row r="369" spans="1:35" ht="15" hidden="1" customHeight="1">
      <c r="A369" s="120"/>
      <c r="B369" s="122" t="s">
        <v>139</v>
      </c>
      <c r="C369" s="121"/>
      <c r="D369" s="113"/>
      <c r="E369" s="113"/>
      <c r="F369" s="113"/>
      <c r="G369" s="113"/>
      <c r="H369" s="113"/>
      <c r="I369" s="113"/>
      <c r="J369" s="113"/>
      <c r="K369" s="113"/>
      <c r="L369" s="113"/>
      <c r="M369" s="113"/>
      <c r="N369" s="113"/>
      <c r="O369" s="113"/>
      <c r="P369" s="113"/>
      <c r="Q369" s="120"/>
      <c r="R369" s="111"/>
      <c r="S369" s="111"/>
      <c r="T369" s="111"/>
      <c r="U369" s="213"/>
      <c r="V369" s="213"/>
      <c r="W369" s="213"/>
      <c r="X369" s="119"/>
      <c r="Y369" s="111"/>
      <c r="Z369" s="112"/>
      <c r="AA369" s="112"/>
      <c r="AB369" s="111"/>
      <c r="AC369" s="111"/>
      <c r="AD369" s="111"/>
      <c r="AE369" s="111"/>
      <c r="AF369" s="111"/>
      <c r="AG369" s="111"/>
      <c r="AH369" s="111"/>
      <c r="AI369" s="111"/>
    </row>
    <row r="370" spans="1:35" ht="15" hidden="1" customHeight="1">
      <c r="A370" s="120"/>
      <c r="B370" s="122" t="s">
        <v>140</v>
      </c>
      <c r="C370" s="121"/>
      <c r="D370" s="113"/>
      <c r="E370" s="113"/>
      <c r="F370" s="113"/>
      <c r="G370" s="113"/>
      <c r="H370" s="113"/>
      <c r="I370" s="113"/>
      <c r="J370" s="113"/>
      <c r="K370" s="113"/>
      <c r="L370" s="113"/>
      <c r="M370" s="113"/>
      <c r="N370" s="113"/>
      <c r="O370" s="113"/>
      <c r="P370" s="113"/>
      <c r="Q370" s="120"/>
      <c r="R370" s="111"/>
      <c r="S370" s="111"/>
      <c r="T370" s="111"/>
      <c r="U370" s="213"/>
      <c r="V370" s="213"/>
      <c r="W370" s="213"/>
      <c r="X370" s="119"/>
      <c r="Y370" s="111"/>
      <c r="Z370" s="112"/>
      <c r="AA370" s="112"/>
      <c r="AB370" s="111"/>
      <c r="AC370" s="111"/>
      <c r="AD370" s="111"/>
      <c r="AE370" s="111"/>
      <c r="AF370" s="111"/>
      <c r="AG370" s="111"/>
      <c r="AH370" s="111"/>
      <c r="AI370" s="111"/>
    </row>
    <row r="371" spans="1:35" ht="15" hidden="1" customHeight="1">
      <c r="A371" s="120"/>
      <c r="B371" s="122" t="s">
        <v>141</v>
      </c>
      <c r="C371" s="121"/>
      <c r="D371" s="113"/>
      <c r="E371" s="113"/>
      <c r="F371" s="113"/>
      <c r="G371" s="113"/>
      <c r="H371" s="113"/>
      <c r="I371" s="113"/>
      <c r="J371" s="113"/>
      <c r="K371" s="113"/>
      <c r="L371" s="113"/>
      <c r="M371" s="113"/>
      <c r="N371" s="113"/>
      <c r="O371" s="113"/>
      <c r="P371" s="113"/>
      <c r="Q371" s="120"/>
      <c r="R371" s="111"/>
      <c r="S371" s="111"/>
      <c r="T371" s="111"/>
      <c r="U371" s="213"/>
      <c r="V371" s="213"/>
      <c r="W371" s="213"/>
      <c r="X371" s="119"/>
      <c r="Y371" s="111"/>
      <c r="Z371" s="112"/>
      <c r="AA371" s="112"/>
      <c r="AB371" s="111"/>
      <c r="AC371" s="111"/>
      <c r="AD371" s="111"/>
      <c r="AE371" s="111"/>
      <c r="AF371" s="111"/>
      <c r="AG371" s="111"/>
      <c r="AH371" s="111"/>
      <c r="AI371" s="111"/>
    </row>
    <row r="372" spans="1:35" ht="15" hidden="1" customHeight="1">
      <c r="A372" s="120"/>
      <c r="B372" s="122" t="s">
        <v>142</v>
      </c>
      <c r="C372" s="121"/>
      <c r="D372" s="113"/>
      <c r="E372" s="113"/>
      <c r="F372" s="113"/>
      <c r="G372" s="113"/>
      <c r="H372" s="113"/>
      <c r="I372" s="113"/>
      <c r="J372" s="113"/>
      <c r="K372" s="113"/>
      <c r="L372" s="113"/>
      <c r="M372" s="113"/>
      <c r="N372" s="113"/>
      <c r="O372" s="113"/>
      <c r="P372" s="113"/>
      <c r="Q372" s="120"/>
      <c r="R372" s="111"/>
      <c r="S372" s="111"/>
      <c r="T372" s="111"/>
      <c r="U372" s="213"/>
      <c r="V372" s="213"/>
      <c r="W372" s="213"/>
      <c r="X372" s="119"/>
      <c r="Y372" s="111"/>
      <c r="Z372" s="112"/>
      <c r="AA372" s="112"/>
      <c r="AB372" s="111"/>
      <c r="AC372" s="111"/>
      <c r="AD372" s="111"/>
      <c r="AE372" s="111"/>
      <c r="AF372" s="111"/>
      <c r="AG372" s="111"/>
      <c r="AH372" s="111"/>
      <c r="AI372" s="111"/>
    </row>
    <row r="373" spans="1:35" ht="15" hidden="1" customHeight="1">
      <c r="A373" s="120"/>
      <c r="B373" s="122" t="s">
        <v>143</v>
      </c>
      <c r="C373" s="121"/>
      <c r="D373" s="113"/>
      <c r="E373" s="113"/>
      <c r="F373" s="113"/>
      <c r="G373" s="113"/>
      <c r="H373" s="113"/>
      <c r="I373" s="113"/>
      <c r="J373" s="113"/>
      <c r="K373" s="113"/>
      <c r="L373" s="113"/>
      <c r="M373" s="113"/>
      <c r="N373" s="113"/>
      <c r="O373" s="113"/>
      <c r="P373" s="113"/>
      <c r="Q373" s="120"/>
      <c r="R373" s="111"/>
      <c r="S373" s="111"/>
      <c r="T373" s="111"/>
      <c r="U373" s="213"/>
      <c r="V373" s="213"/>
      <c r="W373" s="213"/>
      <c r="X373" s="119"/>
      <c r="Y373" s="111"/>
      <c r="Z373" s="112"/>
      <c r="AA373" s="112"/>
      <c r="AB373" s="111"/>
      <c r="AC373" s="111"/>
      <c r="AD373" s="111"/>
      <c r="AE373" s="111"/>
      <c r="AF373" s="111"/>
      <c r="AG373" s="111"/>
      <c r="AH373" s="111"/>
      <c r="AI373" s="111"/>
    </row>
    <row r="374" spans="1:35" ht="15" hidden="1" customHeight="1">
      <c r="A374" s="120"/>
      <c r="B374" s="122" t="s">
        <v>144</v>
      </c>
      <c r="C374" s="121"/>
      <c r="D374" s="113"/>
      <c r="E374" s="113"/>
      <c r="F374" s="113"/>
      <c r="G374" s="113"/>
      <c r="H374" s="113"/>
      <c r="I374" s="113"/>
      <c r="J374" s="113"/>
      <c r="K374" s="113"/>
      <c r="L374" s="113"/>
      <c r="M374" s="113"/>
      <c r="N374" s="113"/>
      <c r="O374" s="113"/>
      <c r="P374" s="113"/>
      <c r="Q374" s="120"/>
      <c r="R374" s="111"/>
      <c r="S374" s="111"/>
      <c r="T374" s="111"/>
      <c r="U374" s="213"/>
      <c r="V374" s="213"/>
      <c r="W374" s="213"/>
      <c r="X374" s="119"/>
      <c r="Y374" s="111"/>
      <c r="Z374" s="112"/>
      <c r="AA374" s="112"/>
      <c r="AB374" s="111"/>
      <c r="AC374" s="111"/>
      <c r="AD374" s="111"/>
      <c r="AE374" s="111"/>
      <c r="AF374" s="111"/>
      <c r="AG374" s="111"/>
      <c r="AH374" s="111"/>
      <c r="AI374" s="111"/>
    </row>
    <row r="375" spans="1:35" ht="15" hidden="1" customHeight="1">
      <c r="A375" s="120"/>
      <c r="B375" s="122" t="s">
        <v>145</v>
      </c>
      <c r="C375" s="121"/>
      <c r="D375" s="113"/>
      <c r="E375" s="113"/>
      <c r="F375" s="113"/>
      <c r="G375" s="113"/>
      <c r="H375" s="113"/>
      <c r="I375" s="113"/>
      <c r="J375" s="113"/>
      <c r="K375" s="113"/>
      <c r="L375" s="113"/>
      <c r="M375" s="113"/>
      <c r="N375" s="113"/>
      <c r="O375" s="113"/>
      <c r="P375" s="113"/>
      <c r="Q375" s="120"/>
      <c r="R375" s="111"/>
      <c r="S375" s="111"/>
      <c r="T375" s="111"/>
      <c r="U375" s="213"/>
      <c r="V375" s="213"/>
      <c r="W375" s="213"/>
      <c r="X375" s="119"/>
      <c r="Y375" s="111"/>
      <c r="Z375" s="112"/>
      <c r="AA375" s="112"/>
      <c r="AB375" s="111"/>
      <c r="AC375" s="111"/>
      <c r="AD375" s="111"/>
      <c r="AE375" s="111"/>
      <c r="AF375" s="111"/>
      <c r="AG375" s="111"/>
      <c r="AH375" s="111"/>
      <c r="AI375" s="111"/>
    </row>
    <row r="376" spans="1:35" ht="15" hidden="1" customHeight="1">
      <c r="A376" s="120"/>
      <c r="B376" s="122" t="s">
        <v>146</v>
      </c>
      <c r="C376" s="121"/>
      <c r="D376" s="113"/>
      <c r="E376" s="113"/>
      <c r="F376" s="113"/>
      <c r="G376" s="113"/>
      <c r="H376" s="113"/>
      <c r="I376" s="113"/>
      <c r="J376" s="113"/>
      <c r="K376" s="113"/>
      <c r="L376" s="113"/>
      <c r="M376" s="113"/>
      <c r="N376" s="113"/>
      <c r="O376" s="113"/>
      <c r="P376" s="113"/>
      <c r="Q376" s="120"/>
      <c r="R376" s="111"/>
      <c r="S376" s="111"/>
      <c r="T376" s="111"/>
      <c r="U376" s="213"/>
      <c r="V376" s="213"/>
      <c r="W376" s="213"/>
      <c r="X376" s="119"/>
      <c r="Y376" s="111"/>
      <c r="Z376" s="112"/>
      <c r="AA376" s="112"/>
      <c r="AB376" s="111"/>
      <c r="AC376" s="111"/>
      <c r="AD376" s="111"/>
      <c r="AE376" s="111"/>
      <c r="AF376" s="111"/>
      <c r="AG376" s="111"/>
      <c r="AH376" s="111"/>
      <c r="AI376" s="111"/>
    </row>
    <row r="377" spans="1:35" ht="15" hidden="1" customHeight="1">
      <c r="A377" s="120"/>
      <c r="B377" s="122" t="s">
        <v>147</v>
      </c>
      <c r="C377" s="121"/>
      <c r="D377" s="113"/>
      <c r="E377" s="113"/>
      <c r="F377" s="113"/>
      <c r="G377" s="113"/>
      <c r="H377" s="113"/>
      <c r="I377" s="113"/>
      <c r="J377" s="113"/>
      <c r="K377" s="113"/>
      <c r="L377" s="113"/>
      <c r="M377" s="113"/>
      <c r="N377" s="113"/>
      <c r="O377" s="113"/>
      <c r="P377" s="113"/>
      <c r="Q377" s="120"/>
      <c r="R377" s="111"/>
      <c r="S377" s="111"/>
      <c r="T377" s="111"/>
      <c r="U377" s="213"/>
      <c r="V377" s="213"/>
      <c r="W377" s="213"/>
      <c r="X377" s="119"/>
      <c r="Y377" s="111"/>
      <c r="Z377" s="112"/>
      <c r="AA377" s="112"/>
      <c r="AB377" s="111"/>
      <c r="AC377" s="111"/>
      <c r="AD377" s="111"/>
      <c r="AE377" s="111"/>
      <c r="AF377" s="111"/>
      <c r="AG377" s="111"/>
      <c r="AH377" s="111"/>
      <c r="AI377" s="111"/>
    </row>
    <row r="378" spans="1:35" ht="15" hidden="1" customHeight="1">
      <c r="A378" s="120"/>
      <c r="B378" s="122" t="s">
        <v>148</v>
      </c>
      <c r="C378" s="121"/>
      <c r="D378" s="113"/>
      <c r="E378" s="113"/>
      <c r="F378" s="113"/>
      <c r="G378" s="113"/>
      <c r="H378" s="113"/>
      <c r="I378" s="113"/>
      <c r="J378" s="113"/>
      <c r="K378" s="113"/>
      <c r="L378" s="113"/>
      <c r="M378" s="113"/>
      <c r="N378" s="113"/>
      <c r="O378" s="113"/>
      <c r="P378" s="113"/>
      <c r="Q378" s="120"/>
      <c r="R378" s="111"/>
      <c r="S378" s="111"/>
      <c r="T378" s="111"/>
      <c r="U378" s="213"/>
      <c r="V378" s="213"/>
      <c r="W378" s="213"/>
      <c r="X378" s="119"/>
      <c r="Y378" s="111"/>
      <c r="Z378" s="112"/>
      <c r="AA378" s="112"/>
      <c r="AB378" s="111"/>
      <c r="AC378" s="111"/>
      <c r="AD378" s="111"/>
      <c r="AE378" s="111"/>
      <c r="AF378" s="111"/>
      <c r="AG378" s="111"/>
      <c r="AH378" s="111"/>
      <c r="AI378" s="111"/>
    </row>
    <row r="379" spans="1:35" ht="15" hidden="1" customHeight="1">
      <c r="A379" s="120"/>
      <c r="B379" s="122" t="s">
        <v>149</v>
      </c>
      <c r="C379" s="121"/>
      <c r="D379" s="113"/>
      <c r="E379" s="113"/>
      <c r="F379" s="113"/>
      <c r="G379" s="113"/>
      <c r="H379" s="113"/>
      <c r="I379" s="113"/>
      <c r="J379" s="113"/>
      <c r="K379" s="113"/>
      <c r="L379" s="113"/>
      <c r="M379" s="113"/>
      <c r="N379" s="113"/>
      <c r="O379" s="113"/>
      <c r="P379" s="113"/>
      <c r="Q379" s="120"/>
      <c r="R379" s="111"/>
      <c r="S379" s="111"/>
      <c r="T379" s="111"/>
      <c r="U379" s="213"/>
      <c r="V379" s="213"/>
      <c r="W379" s="213"/>
      <c r="X379" s="119"/>
      <c r="Y379" s="111"/>
      <c r="Z379" s="112"/>
      <c r="AA379" s="112"/>
      <c r="AB379" s="111"/>
      <c r="AC379" s="111"/>
      <c r="AD379" s="111"/>
      <c r="AE379" s="111"/>
      <c r="AF379" s="111"/>
      <c r="AG379" s="111"/>
      <c r="AH379" s="111"/>
      <c r="AI379" s="111"/>
    </row>
    <row r="380" spans="1:35" ht="15" hidden="1" customHeight="1">
      <c r="A380" s="120"/>
      <c r="B380" s="122" t="s">
        <v>150</v>
      </c>
      <c r="C380" s="121"/>
      <c r="D380" s="113"/>
      <c r="E380" s="113"/>
      <c r="F380" s="113"/>
      <c r="G380" s="113"/>
      <c r="H380" s="113"/>
      <c r="I380" s="113"/>
      <c r="J380" s="113"/>
      <c r="K380" s="113"/>
      <c r="L380" s="113"/>
      <c r="M380" s="113"/>
      <c r="N380" s="113"/>
      <c r="O380" s="113"/>
      <c r="P380" s="113"/>
      <c r="Q380" s="120"/>
      <c r="R380" s="111"/>
      <c r="S380" s="111"/>
      <c r="T380" s="111"/>
      <c r="U380" s="213"/>
      <c r="V380" s="213"/>
      <c r="W380" s="213"/>
      <c r="X380" s="119"/>
      <c r="Y380" s="111"/>
      <c r="Z380" s="112"/>
      <c r="AA380" s="112"/>
      <c r="AB380" s="111"/>
      <c r="AC380" s="111"/>
      <c r="AD380" s="111"/>
      <c r="AE380" s="111"/>
      <c r="AF380" s="111"/>
      <c r="AG380" s="111"/>
      <c r="AH380" s="111"/>
      <c r="AI380" s="111"/>
    </row>
    <row r="381" spans="1:35" ht="15" hidden="1" customHeight="1">
      <c r="A381" s="120"/>
      <c r="B381" s="122" t="s">
        <v>151</v>
      </c>
      <c r="C381" s="121"/>
      <c r="D381" s="113"/>
      <c r="E381" s="113"/>
      <c r="F381" s="113"/>
      <c r="G381" s="113"/>
      <c r="H381" s="113"/>
      <c r="I381" s="113"/>
      <c r="J381" s="113"/>
      <c r="K381" s="113"/>
      <c r="L381" s="113"/>
      <c r="M381" s="113"/>
      <c r="N381" s="113"/>
      <c r="O381" s="113"/>
      <c r="P381" s="113"/>
      <c r="Q381" s="120"/>
      <c r="R381" s="111"/>
      <c r="S381" s="111"/>
      <c r="T381" s="111"/>
      <c r="U381" s="213"/>
      <c r="V381" s="213"/>
      <c r="W381" s="213"/>
      <c r="X381" s="119"/>
      <c r="Y381" s="111"/>
      <c r="Z381" s="112"/>
      <c r="AA381" s="112"/>
      <c r="AB381" s="111"/>
      <c r="AC381" s="111"/>
      <c r="AD381" s="111"/>
      <c r="AE381" s="111"/>
      <c r="AF381" s="111"/>
      <c r="AG381" s="111"/>
      <c r="AH381" s="111"/>
      <c r="AI381" s="111"/>
    </row>
    <row r="382" spans="1:35" ht="15" hidden="1" customHeight="1">
      <c r="A382" s="120"/>
      <c r="B382" s="122" t="s">
        <v>152</v>
      </c>
      <c r="C382" s="121"/>
      <c r="D382" s="113"/>
      <c r="E382" s="113"/>
      <c r="F382" s="113"/>
      <c r="G382" s="113"/>
      <c r="H382" s="113"/>
      <c r="I382" s="113"/>
      <c r="J382" s="113"/>
      <c r="K382" s="113"/>
      <c r="L382" s="113"/>
      <c r="M382" s="113"/>
      <c r="N382" s="113"/>
      <c r="O382" s="113"/>
      <c r="P382" s="113"/>
      <c r="Q382" s="120"/>
      <c r="R382" s="111"/>
      <c r="S382" s="111"/>
      <c r="T382" s="111"/>
      <c r="U382" s="213"/>
      <c r="V382" s="213"/>
      <c r="W382" s="213"/>
      <c r="X382" s="119"/>
      <c r="Y382" s="111"/>
      <c r="Z382" s="112"/>
      <c r="AA382" s="112"/>
      <c r="AB382" s="111"/>
      <c r="AC382" s="111"/>
      <c r="AD382" s="111"/>
      <c r="AE382" s="111"/>
      <c r="AF382" s="111"/>
      <c r="AG382" s="111"/>
      <c r="AH382" s="111"/>
      <c r="AI382" s="111"/>
    </row>
    <row r="383" spans="1:35" ht="15" hidden="1" customHeight="1">
      <c r="A383" s="120"/>
      <c r="B383" s="122" t="s">
        <v>153</v>
      </c>
      <c r="C383" s="121"/>
      <c r="D383" s="113"/>
      <c r="E383" s="113"/>
      <c r="F383" s="113"/>
      <c r="G383" s="113"/>
      <c r="H383" s="113"/>
      <c r="I383" s="113"/>
      <c r="J383" s="113"/>
      <c r="K383" s="113"/>
      <c r="L383" s="113"/>
      <c r="M383" s="113"/>
      <c r="N383" s="113"/>
      <c r="O383" s="113"/>
      <c r="P383" s="113"/>
      <c r="Q383" s="120"/>
      <c r="R383" s="111"/>
      <c r="S383" s="111"/>
      <c r="T383" s="111"/>
      <c r="U383" s="213"/>
      <c r="V383" s="213"/>
      <c r="W383" s="213"/>
      <c r="X383" s="119"/>
      <c r="Y383" s="111"/>
      <c r="Z383" s="112"/>
      <c r="AA383" s="112"/>
      <c r="AB383" s="111"/>
      <c r="AC383" s="111"/>
      <c r="AD383" s="111"/>
      <c r="AE383" s="111"/>
      <c r="AF383" s="111"/>
      <c r="AG383" s="111"/>
      <c r="AH383" s="111"/>
      <c r="AI383" s="111"/>
    </row>
    <row r="384" spans="1:35" ht="15" hidden="1" customHeight="1">
      <c r="A384" s="120"/>
      <c r="B384" s="122" t="s">
        <v>154</v>
      </c>
      <c r="C384" s="121"/>
      <c r="D384" s="113"/>
      <c r="E384" s="113"/>
      <c r="F384" s="113"/>
      <c r="G384" s="113"/>
      <c r="H384" s="113"/>
      <c r="I384" s="113"/>
      <c r="J384" s="113"/>
      <c r="K384" s="113"/>
      <c r="L384" s="113"/>
      <c r="M384" s="113"/>
      <c r="N384" s="113"/>
      <c r="O384" s="113"/>
      <c r="P384" s="113"/>
      <c r="Q384" s="120"/>
      <c r="R384" s="111"/>
      <c r="S384" s="111"/>
      <c r="T384" s="111"/>
      <c r="U384" s="213"/>
      <c r="V384" s="213"/>
      <c r="W384" s="213"/>
      <c r="X384" s="119"/>
      <c r="Y384" s="111"/>
      <c r="Z384" s="112"/>
      <c r="AA384" s="112"/>
      <c r="AB384" s="111"/>
      <c r="AC384" s="111"/>
      <c r="AD384" s="111"/>
      <c r="AE384" s="111"/>
      <c r="AF384" s="111"/>
      <c r="AG384" s="111"/>
      <c r="AH384" s="111"/>
      <c r="AI384" s="111"/>
    </row>
    <row r="385" spans="1:35" ht="15" hidden="1" customHeight="1">
      <c r="A385" s="120"/>
      <c r="B385" s="123" t="s">
        <v>155</v>
      </c>
      <c r="C385" s="121"/>
      <c r="D385" s="113"/>
      <c r="E385" s="113"/>
      <c r="F385" s="113"/>
      <c r="G385" s="113"/>
      <c r="H385" s="113"/>
      <c r="I385" s="113"/>
      <c r="J385" s="113"/>
      <c r="K385" s="113"/>
      <c r="L385" s="113"/>
      <c r="M385" s="113"/>
      <c r="N385" s="113"/>
      <c r="O385" s="113"/>
      <c r="P385" s="113"/>
      <c r="Q385" s="120"/>
      <c r="R385" s="111"/>
      <c r="S385" s="111"/>
      <c r="T385" s="111"/>
      <c r="U385" s="213"/>
      <c r="V385" s="213"/>
      <c r="W385" s="213"/>
      <c r="X385" s="119"/>
      <c r="Y385" s="111"/>
      <c r="Z385" s="112"/>
      <c r="AA385" s="112"/>
      <c r="AB385" s="111"/>
      <c r="AC385" s="111"/>
      <c r="AD385" s="111"/>
      <c r="AE385" s="111"/>
      <c r="AF385" s="111"/>
      <c r="AG385" s="111"/>
      <c r="AH385" s="111"/>
      <c r="AI385" s="111"/>
    </row>
    <row r="386" spans="1:35" ht="15" hidden="1" customHeight="1">
      <c r="A386" s="120"/>
      <c r="B386" s="113"/>
      <c r="C386" s="113"/>
      <c r="D386" s="113"/>
      <c r="E386" s="113"/>
      <c r="F386" s="113"/>
      <c r="G386" s="113"/>
      <c r="H386" s="113"/>
      <c r="I386" s="113"/>
      <c r="J386" s="113"/>
      <c r="K386" s="113"/>
      <c r="L386" s="113"/>
      <c r="M386" s="113"/>
      <c r="N386" s="113"/>
      <c r="O386" s="113"/>
      <c r="P386" s="113"/>
      <c r="Q386" s="120"/>
      <c r="R386" s="111"/>
      <c r="S386" s="111"/>
      <c r="T386" s="111"/>
      <c r="U386" s="213"/>
      <c r="V386" s="213"/>
      <c r="W386" s="213"/>
      <c r="X386" s="119"/>
      <c r="Y386" s="111"/>
      <c r="Z386" s="112"/>
      <c r="AA386" s="112"/>
      <c r="AB386" s="111"/>
      <c r="AC386" s="111"/>
      <c r="AD386" s="111"/>
      <c r="AE386" s="111"/>
      <c r="AF386" s="111"/>
      <c r="AG386" s="111"/>
      <c r="AH386" s="111"/>
      <c r="AI386" s="111"/>
    </row>
    <row r="387" spans="1:35" hidden="1">
      <c r="A387" s="213"/>
      <c r="B387" s="110"/>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2"/>
      <c r="AA387" s="112"/>
      <c r="AB387" s="111"/>
      <c r="AC387" s="111"/>
      <c r="AD387" s="111"/>
      <c r="AE387" s="111"/>
      <c r="AF387" s="111"/>
      <c r="AG387" s="111"/>
      <c r="AH387" s="111"/>
      <c r="AI387" s="111"/>
    </row>
    <row r="388" spans="1:35" hidden="1">
      <c r="A388" s="213"/>
      <c r="B388" s="445"/>
      <c r="C388" s="445"/>
      <c r="D388" s="445"/>
      <c r="E388" s="445"/>
      <c r="F388" s="445"/>
      <c r="G388" s="445"/>
      <c r="H388" s="445"/>
      <c r="I388" s="445"/>
      <c r="J388" s="111"/>
      <c r="K388" s="445"/>
      <c r="L388" s="445"/>
      <c r="M388" s="445"/>
      <c r="N388" s="445"/>
      <c r="O388" s="445"/>
      <c r="P388" s="445"/>
      <c r="Q388" s="445"/>
      <c r="R388" s="445"/>
      <c r="S388" s="445"/>
      <c r="T388" s="445"/>
      <c r="U388" s="445"/>
      <c r="V388" s="445"/>
      <c r="W388" s="445"/>
      <c r="X388" s="445"/>
      <c r="Y388" s="111"/>
      <c r="Z388" s="112"/>
      <c r="AA388" s="112"/>
      <c r="AB388" s="111"/>
      <c r="AC388" s="111"/>
      <c r="AD388" s="111"/>
      <c r="AE388" s="111"/>
      <c r="AF388" s="111"/>
      <c r="AG388" s="111"/>
      <c r="AH388" s="111"/>
      <c r="AI388" s="111"/>
    </row>
  </sheetData>
  <sheetProtection selectLockedCells="1"/>
  <protectedRanges>
    <protectedRange password="CAE7" sqref="Y30:Y31" name="Range2_1" securityDescriptor="O:WDG:WDD:(A;;CC;;;S-1-5-21-1275210071-1547161642-839522115-1954)"/>
    <protectedRange password="CAE7" sqref="X36" name="Range2_1_2" securityDescriptor="O:WDG:WDD:(A;;CC;;;S-1-5-21-1275210071-1547161642-839522115-1954)"/>
    <protectedRange password="CAE7" sqref="H91:J91 AC91 AI77 AB58:AD58 H68:J68" name="Range2" securityDescriptor="O:WDG:WDD:(A;;CC;;;S-1-5-21-1275210071-1547161642-839522115-1954)"/>
    <protectedRange password="CAE7" sqref="AA30:AA31" name="Range2_1_3_1" securityDescriptor="O:WDG:WDD:(A;;CC;;;S-1-5-21-1275210071-1547161642-839522115-1954)"/>
    <protectedRange password="CAE7" sqref="AC61:AC68 AC71:AC90 AI71:AI76 AC49:AC57 AI61 AI49" name="Range2_1_3_1_1" securityDescriptor="O:WDG:WDD:(A;;CC;;;S-1-5-21-1275210071-1547161642-839522115-1954)"/>
    <protectedRange password="CAE7" sqref="AB91 AH77" name="Range2_2" securityDescriptor="O:WDG:WDD:(A;;CC;;;S-1-5-21-1275210071-1547161642-839522115-1954)"/>
    <protectedRange password="CAE7" sqref="AD91" name="Range2_3" securityDescriptor="O:WDG:WDD:(A;;CC;;;S-1-5-21-1275210071-1547161642-839522115-1954)"/>
    <protectedRange password="CAE7" sqref="AA35" name="Range2_1_3_1_2" securityDescriptor="O:WDG:WDD:(A;;CC;;;S-1-5-21-1275210071-1547161642-839522115-1954)"/>
    <protectedRange password="CAE7" sqref="T130:U130 T158:U158" name="Range2_4" securityDescriptor="O:WDG:WDD:(A;;CC;;;S-1-5-21-1275210071-1547161642-839522115-1954)"/>
    <protectedRange password="CAE7" sqref="H289:J289" name="Range2_5" securityDescriptor="O:WDG:WDD:(A;;CC;;;S-1-5-21-1275210071-1547161642-839522115-1954)"/>
    <protectedRange password="CAE7" sqref="J282:J288" name="Range2_1_3_2" securityDescriptor="O:WDG:WDD:(A;;CC;;;S-1-5-21-1275210071-1547161642-839522115-1954)"/>
    <protectedRange password="CAE7" sqref="J79:J90" name="Range2_1_3_3" securityDescriptor="O:WDG:WDD:(A;;CC;;;S-1-5-21-1275210071-1547161642-839522115-1954)"/>
    <protectedRange password="CAE7" sqref="J74:J78" name="Range2_1_3_3_2" securityDescriptor="O:WDG:WDD:(A;;CC;;;S-1-5-21-1275210071-1547161642-839522115-1954)"/>
    <protectedRange password="CAE7" sqref="J71:J73" name="Range2_1_3_4_1" securityDescriptor="O:WDG:WDD:(A;;CC;;;S-1-5-21-1275210071-1547161642-839522115-1954)"/>
    <protectedRange password="CAE7" sqref="H30:H31" name="Range2_1_1" securityDescriptor="O:WDG:WDD:(A;;CC;;;S-1-5-21-1275210071-1547161642-839522115-1954)"/>
    <protectedRange password="CAE7" sqref="J64:J66" name="Range2_1_3_5_1_1" securityDescriptor="O:WDG:WDD:(A;;CC;;;S-1-5-21-1275210071-1547161642-839522115-1954)"/>
    <protectedRange password="CAE7" sqref="J61:J63" name="Range2_1_3_3_1_1_1" securityDescriptor="O:WDG:WDD:(A;;CC;;;S-1-5-21-1275210071-1547161642-839522115-1954)"/>
    <protectedRange password="CAE7" sqref="J67" name="Range2_1_3_6_1" securityDescriptor="O:WDG:WDD:(A;;CC;;;S-1-5-21-1275210071-1547161642-839522115-1954)"/>
  </protectedRanges>
  <dataConsolidate/>
  <mergeCells count="445">
    <mergeCell ref="B388:C388"/>
    <mergeCell ref="D388:G388"/>
    <mergeCell ref="H388:I388"/>
    <mergeCell ref="K388:M388"/>
    <mergeCell ref="N388:X388"/>
    <mergeCell ref="B288:C288"/>
    <mergeCell ref="D288:G288"/>
    <mergeCell ref="H288:I288"/>
    <mergeCell ref="K288:M288"/>
    <mergeCell ref="N288:X288"/>
    <mergeCell ref="D289:G289"/>
    <mergeCell ref="H289:I289"/>
    <mergeCell ref="K289:M289"/>
    <mergeCell ref="N289:X289"/>
    <mergeCell ref="B286:C286"/>
    <mergeCell ref="D286:G286"/>
    <mergeCell ref="H286:I286"/>
    <mergeCell ref="K286:M286"/>
    <mergeCell ref="N286:X286"/>
    <mergeCell ref="B287:C287"/>
    <mergeCell ref="D287:G287"/>
    <mergeCell ref="H287:I287"/>
    <mergeCell ref="K287:M287"/>
    <mergeCell ref="N287:X287"/>
    <mergeCell ref="B284:C284"/>
    <mergeCell ref="D284:G284"/>
    <mergeCell ref="H284:I284"/>
    <mergeCell ref="K284:M284"/>
    <mergeCell ref="N284:X284"/>
    <mergeCell ref="B285:C285"/>
    <mergeCell ref="D285:G285"/>
    <mergeCell ref="H285:I285"/>
    <mergeCell ref="K285:M285"/>
    <mergeCell ref="N285:X285"/>
    <mergeCell ref="B282:C282"/>
    <mergeCell ref="D282:G282"/>
    <mergeCell ref="H282:I282"/>
    <mergeCell ref="K282:M282"/>
    <mergeCell ref="N282:X282"/>
    <mergeCell ref="B283:C283"/>
    <mergeCell ref="D283:G283"/>
    <mergeCell ref="H283:I283"/>
    <mergeCell ref="K283:M283"/>
    <mergeCell ref="N283:X283"/>
    <mergeCell ref="B280:C280"/>
    <mergeCell ref="D280:G280"/>
    <mergeCell ref="H280:I280"/>
    <mergeCell ref="K280:M280"/>
    <mergeCell ref="N280:X280"/>
    <mergeCell ref="M252:S252"/>
    <mergeCell ref="M254:T254"/>
    <mergeCell ref="M256:T256"/>
    <mergeCell ref="S266:V266"/>
    <mergeCell ref="P269:X269"/>
    <mergeCell ref="P272:X272"/>
    <mergeCell ref="B240:S240"/>
    <mergeCell ref="B241:S241"/>
    <mergeCell ref="W242:X242"/>
    <mergeCell ref="W244:X244"/>
    <mergeCell ref="R248:S248"/>
    <mergeCell ref="R250:S250"/>
    <mergeCell ref="W230:X230"/>
    <mergeCell ref="M233:O233"/>
    <mergeCell ref="B235:V235"/>
    <mergeCell ref="B236:S236"/>
    <mergeCell ref="W236:X236"/>
    <mergeCell ref="B238:R238"/>
    <mergeCell ref="W238:X238"/>
    <mergeCell ref="B219:X219"/>
    <mergeCell ref="B221:W221"/>
    <mergeCell ref="B225:S225"/>
    <mergeCell ref="M226:O226"/>
    <mergeCell ref="B228:S228"/>
    <mergeCell ref="W228:X228"/>
    <mergeCell ref="J215:L215"/>
    <mergeCell ref="N215:O215"/>
    <mergeCell ref="W215:X215"/>
    <mergeCell ref="B217:X217"/>
    <mergeCell ref="K218:N218"/>
    <mergeCell ref="O218:Q218"/>
    <mergeCell ref="R218:T218"/>
    <mergeCell ref="U218:X218"/>
    <mergeCell ref="W210:X210"/>
    <mergeCell ref="B211:R211"/>
    <mergeCell ref="B212:S212"/>
    <mergeCell ref="J213:L213"/>
    <mergeCell ref="N213:O213"/>
    <mergeCell ref="W213:X213"/>
    <mergeCell ref="A204:W204"/>
    <mergeCell ref="B205:W205"/>
    <mergeCell ref="B206:W206"/>
    <mergeCell ref="B207:U207"/>
    <mergeCell ref="B208:R208"/>
    <mergeCell ref="W208:X208"/>
    <mergeCell ref="B197:T197"/>
    <mergeCell ref="W197:X197"/>
    <mergeCell ref="B199:T199"/>
    <mergeCell ref="W199:X199"/>
    <mergeCell ref="B201:R202"/>
    <mergeCell ref="S201:U201"/>
    <mergeCell ref="W202:X202"/>
    <mergeCell ref="W188:X188"/>
    <mergeCell ref="B190:S191"/>
    <mergeCell ref="W190:X190"/>
    <mergeCell ref="W191:X191"/>
    <mergeCell ref="W192:X192"/>
    <mergeCell ref="B194:S195"/>
    <mergeCell ref="W195:X195"/>
    <mergeCell ref="B182:S182"/>
    <mergeCell ref="W182:X182"/>
    <mergeCell ref="B183:Q183"/>
    <mergeCell ref="W183:X183"/>
    <mergeCell ref="B184:W184"/>
    <mergeCell ref="W186:X186"/>
    <mergeCell ref="B178:U178"/>
    <mergeCell ref="B179:Q179"/>
    <mergeCell ref="W179:X179"/>
    <mergeCell ref="B180:S180"/>
    <mergeCell ref="W180:X180"/>
    <mergeCell ref="W181:X181"/>
    <mergeCell ref="B173:S173"/>
    <mergeCell ref="T173:V173"/>
    <mergeCell ref="W173:X173"/>
    <mergeCell ref="W174:X174"/>
    <mergeCell ref="B175:S175"/>
    <mergeCell ref="T175:V175"/>
    <mergeCell ref="W175:X175"/>
    <mergeCell ref="V161:W161"/>
    <mergeCell ref="B163:R164"/>
    <mergeCell ref="W163:X163"/>
    <mergeCell ref="W164:X164"/>
    <mergeCell ref="W167:X167"/>
    <mergeCell ref="N169:O169"/>
    <mergeCell ref="W169:X169"/>
    <mergeCell ref="B138:C138"/>
    <mergeCell ref="G138:J138"/>
    <mergeCell ref="W138:X138"/>
    <mergeCell ref="B139:R139"/>
    <mergeCell ref="V131:W131"/>
    <mergeCell ref="B133:U133"/>
    <mergeCell ref="V133:W133"/>
    <mergeCell ref="B136:C136"/>
    <mergeCell ref="W172:X172"/>
    <mergeCell ref="V159:W159"/>
    <mergeCell ref="B156:H156"/>
    <mergeCell ref="T156:U156"/>
    <mergeCell ref="V156:W156"/>
    <mergeCell ref="T157:U157"/>
    <mergeCell ref="V157:W157"/>
    <mergeCell ref="T154:U154"/>
    <mergeCell ref="V154:W154"/>
    <mergeCell ref="B155:S155"/>
    <mergeCell ref="T155:U155"/>
    <mergeCell ref="V155:W155"/>
    <mergeCell ref="T158:U158"/>
    <mergeCell ref="V158:W158"/>
    <mergeCell ref="T152:U152"/>
    <mergeCell ref="V152:W152"/>
    <mergeCell ref="T153:U153"/>
    <mergeCell ref="V153:W153"/>
    <mergeCell ref="B147:X147"/>
    <mergeCell ref="B149:W149"/>
    <mergeCell ref="B150:S150"/>
    <mergeCell ref="T151:U151"/>
    <mergeCell ref="V151:W151"/>
    <mergeCell ref="B146:X146"/>
    <mergeCell ref="T123:U123"/>
    <mergeCell ref="V123:W123"/>
    <mergeCell ref="B120:C120"/>
    <mergeCell ref="E120:L120"/>
    <mergeCell ref="P120:R120"/>
    <mergeCell ref="S120:W120"/>
    <mergeCell ref="A118:X118"/>
    <mergeCell ref="B129:S129"/>
    <mergeCell ref="T129:U129"/>
    <mergeCell ref="V129:W129"/>
    <mergeCell ref="B130:S130"/>
    <mergeCell ref="T130:U130"/>
    <mergeCell ref="V130:W130"/>
    <mergeCell ref="T127:U127"/>
    <mergeCell ref="V127:W127"/>
    <mergeCell ref="B128:H128"/>
    <mergeCell ref="T124:U124"/>
    <mergeCell ref="V124:W124"/>
    <mergeCell ref="B126:K126"/>
    <mergeCell ref="T126:U126"/>
    <mergeCell ref="V126:W126"/>
    <mergeCell ref="B141:C141"/>
    <mergeCell ref="W141:X141"/>
    <mergeCell ref="B108:X108"/>
    <mergeCell ref="B110:X110"/>
    <mergeCell ref="B111:X111"/>
    <mergeCell ref="B112:X112"/>
    <mergeCell ref="B114:X114"/>
    <mergeCell ref="B116:X116"/>
    <mergeCell ref="W102:X102"/>
    <mergeCell ref="W103:X103"/>
    <mergeCell ref="B104:E104"/>
    <mergeCell ref="K104:Q104"/>
    <mergeCell ref="B105:E105"/>
    <mergeCell ref="K105:Q105"/>
    <mergeCell ref="W98:X98"/>
    <mergeCell ref="I99:J99"/>
    <mergeCell ref="W99:X99"/>
    <mergeCell ref="W100:X100"/>
    <mergeCell ref="I101:J101"/>
    <mergeCell ref="W101:X101"/>
    <mergeCell ref="L95:N95"/>
    <mergeCell ref="W95:X95"/>
    <mergeCell ref="K96:P96"/>
    <mergeCell ref="W96:X96"/>
    <mergeCell ref="B97:H97"/>
    <mergeCell ref="I97:J97"/>
    <mergeCell ref="R97:S97"/>
    <mergeCell ref="W97:X97"/>
    <mergeCell ref="B91:C91"/>
    <mergeCell ref="D91:G91"/>
    <mergeCell ref="H91:I91"/>
    <mergeCell ref="K91:M91"/>
    <mergeCell ref="W93:X93"/>
    <mergeCell ref="W94:X94"/>
    <mergeCell ref="B89:C89"/>
    <mergeCell ref="D89:G89"/>
    <mergeCell ref="H89:I89"/>
    <mergeCell ref="K89:M89"/>
    <mergeCell ref="N89:X89"/>
    <mergeCell ref="B90:C90"/>
    <mergeCell ref="D90:G90"/>
    <mergeCell ref="H90:I90"/>
    <mergeCell ref="K90:M90"/>
    <mergeCell ref="N90:X90"/>
    <mergeCell ref="B87:C87"/>
    <mergeCell ref="D87:G87"/>
    <mergeCell ref="H87:I87"/>
    <mergeCell ref="K87:M87"/>
    <mergeCell ref="N87:X87"/>
    <mergeCell ref="B88:C88"/>
    <mergeCell ref="D88:G88"/>
    <mergeCell ref="H88:I88"/>
    <mergeCell ref="K88:M88"/>
    <mergeCell ref="N88:X88"/>
    <mergeCell ref="N81:X81"/>
    <mergeCell ref="B80:C80"/>
    <mergeCell ref="D80:G80"/>
    <mergeCell ref="H80:I80"/>
    <mergeCell ref="K80:M80"/>
    <mergeCell ref="N80:X80"/>
    <mergeCell ref="B86:C86"/>
    <mergeCell ref="D86:G86"/>
    <mergeCell ref="H86:I86"/>
    <mergeCell ref="K86:M86"/>
    <mergeCell ref="N86:X86"/>
    <mergeCell ref="B85:C85"/>
    <mergeCell ref="D85:G85"/>
    <mergeCell ref="H85:I85"/>
    <mergeCell ref="K85:M85"/>
    <mergeCell ref="N85:X85"/>
    <mergeCell ref="B79:C79"/>
    <mergeCell ref="D79:G79"/>
    <mergeCell ref="H79:I79"/>
    <mergeCell ref="K79:M79"/>
    <mergeCell ref="N79:X79"/>
    <mergeCell ref="B84:C84"/>
    <mergeCell ref="D84:G84"/>
    <mergeCell ref="H84:I84"/>
    <mergeCell ref="K84:M84"/>
    <mergeCell ref="N84:X84"/>
    <mergeCell ref="B82:C82"/>
    <mergeCell ref="D82:G82"/>
    <mergeCell ref="H82:I82"/>
    <mergeCell ref="K82:M82"/>
    <mergeCell ref="N82:X82"/>
    <mergeCell ref="B83:C83"/>
    <mergeCell ref="D83:G83"/>
    <mergeCell ref="H83:I83"/>
    <mergeCell ref="K83:M83"/>
    <mergeCell ref="N83:X83"/>
    <mergeCell ref="B81:C81"/>
    <mergeCell ref="D81:G81"/>
    <mergeCell ref="H81:I81"/>
    <mergeCell ref="K81:M81"/>
    <mergeCell ref="B78:C78"/>
    <mergeCell ref="D78:G78"/>
    <mergeCell ref="H78:I78"/>
    <mergeCell ref="K78:M78"/>
    <mergeCell ref="N78:X78"/>
    <mergeCell ref="B77:C77"/>
    <mergeCell ref="D77:G77"/>
    <mergeCell ref="H77:I77"/>
    <mergeCell ref="K77:M77"/>
    <mergeCell ref="N77:X77"/>
    <mergeCell ref="B76:C76"/>
    <mergeCell ref="D76:G76"/>
    <mergeCell ref="H76:I76"/>
    <mergeCell ref="K76:M76"/>
    <mergeCell ref="N76:X76"/>
    <mergeCell ref="B75:C75"/>
    <mergeCell ref="D75:G75"/>
    <mergeCell ref="H75:I75"/>
    <mergeCell ref="K75:M75"/>
    <mergeCell ref="N75:X75"/>
    <mergeCell ref="B72:C72"/>
    <mergeCell ref="D72:G72"/>
    <mergeCell ref="H72:I72"/>
    <mergeCell ref="K72:M72"/>
    <mergeCell ref="N72:X72"/>
    <mergeCell ref="B71:C71"/>
    <mergeCell ref="D71:G71"/>
    <mergeCell ref="H71:I71"/>
    <mergeCell ref="K71:M71"/>
    <mergeCell ref="N71:X71"/>
    <mergeCell ref="B74:C74"/>
    <mergeCell ref="D74:G74"/>
    <mergeCell ref="H74:I74"/>
    <mergeCell ref="K74:M74"/>
    <mergeCell ref="N74:X74"/>
    <mergeCell ref="B73:C73"/>
    <mergeCell ref="D73:G73"/>
    <mergeCell ref="H73:I73"/>
    <mergeCell ref="K73:M73"/>
    <mergeCell ref="N73:X73"/>
    <mergeCell ref="H65:I65"/>
    <mergeCell ref="K65:M65"/>
    <mergeCell ref="N65:X65"/>
    <mergeCell ref="B64:C64"/>
    <mergeCell ref="D64:G64"/>
    <mergeCell ref="H64:I64"/>
    <mergeCell ref="K64:M64"/>
    <mergeCell ref="N64:X64"/>
    <mergeCell ref="K66:M66"/>
    <mergeCell ref="N66:X66"/>
    <mergeCell ref="B63:C63"/>
    <mergeCell ref="D63:G63"/>
    <mergeCell ref="H63:I63"/>
    <mergeCell ref="K63:M63"/>
    <mergeCell ref="N63:X63"/>
    <mergeCell ref="B70:C70"/>
    <mergeCell ref="D70:G70"/>
    <mergeCell ref="H70:I70"/>
    <mergeCell ref="K70:M70"/>
    <mergeCell ref="N70:X70"/>
    <mergeCell ref="D68:G68"/>
    <mergeCell ref="H68:I68"/>
    <mergeCell ref="K68:M68"/>
    <mergeCell ref="N68:X68"/>
    <mergeCell ref="B67:C67"/>
    <mergeCell ref="D67:G67"/>
    <mergeCell ref="H67:I67"/>
    <mergeCell ref="K67:M67"/>
    <mergeCell ref="N67:X67"/>
    <mergeCell ref="B66:C66"/>
    <mergeCell ref="D66:G66"/>
    <mergeCell ref="H66:I66"/>
    <mergeCell ref="B65:C65"/>
    <mergeCell ref="D65:G65"/>
    <mergeCell ref="AE58:AG58"/>
    <mergeCell ref="J59:X59"/>
    <mergeCell ref="B57:J57"/>
    <mergeCell ref="K57:N57"/>
    <mergeCell ref="O57:P57"/>
    <mergeCell ref="Q57:X57"/>
    <mergeCell ref="B56:J56"/>
    <mergeCell ref="K56:N56"/>
    <mergeCell ref="O56:P56"/>
    <mergeCell ref="Q56:X56"/>
    <mergeCell ref="B62:C62"/>
    <mergeCell ref="D62:G62"/>
    <mergeCell ref="H62:I62"/>
    <mergeCell ref="K62:M62"/>
    <mergeCell ref="N62:X62"/>
    <mergeCell ref="B61:C61"/>
    <mergeCell ref="D61:G61"/>
    <mergeCell ref="H61:I61"/>
    <mergeCell ref="K61:M61"/>
    <mergeCell ref="N61:X61"/>
    <mergeCell ref="B60:C60"/>
    <mergeCell ref="D60:G60"/>
    <mergeCell ref="H60:I60"/>
    <mergeCell ref="K60:M60"/>
    <mergeCell ref="N60:X60"/>
    <mergeCell ref="B50:J50"/>
    <mergeCell ref="K50:N50"/>
    <mergeCell ref="O50:P50"/>
    <mergeCell ref="Q50:X50"/>
    <mergeCell ref="B51:J51"/>
    <mergeCell ref="K51:N51"/>
    <mergeCell ref="O51:P51"/>
    <mergeCell ref="Q51:X51"/>
    <mergeCell ref="B58:X58"/>
    <mergeCell ref="B49:J49"/>
    <mergeCell ref="K49:N49"/>
    <mergeCell ref="O49:P49"/>
    <mergeCell ref="Q49:X49"/>
    <mergeCell ref="B54:J54"/>
    <mergeCell ref="K54:N54"/>
    <mergeCell ref="O54:P54"/>
    <mergeCell ref="Q54:X54"/>
    <mergeCell ref="B55:J55"/>
    <mergeCell ref="K55:N55"/>
    <mergeCell ref="O55:P55"/>
    <mergeCell ref="Q55:X55"/>
    <mergeCell ref="B52:J52"/>
    <mergeCell ref="K52:N52"/>
    <mergeCell ref="O52:P52"/>
    <mergeCell ref="Q52:X52"/>
    <mergeCell ref="B53:J53"/>
    <mergeCell ref="K53:N53"/>
    <mergeCell ref="O53:P53"/>
    <mergeCell ref="Q53:X53"/>
    <mergeCell ref="B45:R45"/>
    <mergeCell ref="U45:X45"/>
    <mergeCell ref="B48:J48"/>
    <mergeCell ref="K48:N48"/>
    <mergeCell ref="O48:P48"/>
    <mergeCell ref="Q48:X48"/>
    <mergeCell ref="B38:D38"/>
    <mergeCell ref="U39:X39"/>
    <mergeCell ref="B41:Q42"/>
    <mergeCell ref="U41:X41"/>
    <mergeCell ref="U42:X42"/>
    <mergeCell ref="B44:Q44"/>
    <mergeCell ref="Y30:Z30"/>
    <mergeCell ref="O33:P33"/>
    <mergeCell ref="W35:X35"/>
    <mergeCell ref="B37:T37"/>
    <mergeCell ref="U37:X37"/>
    <mergeCell ref="D19:G19"/>
    <mergeCell ref="F21:I21"/>
    <mergeCell ref="E24:H24"/>
    <mergeCell ref="G26:J26"/>
    <mergeCell ref="G28:J28"/>
    <mergeCell ref="D30:F30"/>
    <mergeCell ref="H30:I30"/>
    <mergeCell ref="B13:E13"/>
    <mergeCell ref="F13:P13"/>
    <mergeCell ref="W13:X13"/>
    <mergeCell ref="B15:E15"/>
    <mergeCell ref="W15:X15"/>
    <mergeCell ref="D17:G17"/>
    <mergeCell ref="B5:X5"/>
    <mergeCell ref="A6:X6"/>
    <mergeCell ref="A7:G7"/>
    <mergeCell ref="A9:H9"/>
    <mergeCell ref="B11:E11"/>
    <mergeCell ref="F11:I11"/>
  </mergeCells>
  <dataValidations count="7">
    <dataValidation type="list" allowBlank="1" showInputMessage="1" showErrorMessage="1" sqref="AC35">
      <formula1>"0,1"</formula1>
    </dataValidation>
    <dataValidation type="list" allowBlank="1" showInputMessage="1" showErrorMessage="1" sqref="B45:R45">
      <formula1>$B$292:$B$302</formula1>
    </dataValidation>
    <dataValidation type="list" allowBlank="1" showInputMessage="1" showErrorMessage="1" sqref="W195:X195 W191:X192">
      <formula1>#REF!</formula1>
    </dataValidation>
    <dataValidation showInputMessage="1" showErrorMessage="1" sqref="W232:X232"/>
    <dataValidation type="list" allowBlank="1" showInputMessage="1" showErrorMessage="1" sqref="E141">
      <formula1>"14,14.5,15"</formula1>
    </dataValidation>
    <dataValidation type="list" allowBlank="1" showInputMessage="1" showErrorMessage="1" sqref="B269">
      <formula1>"Λειτουργός Γενικού Λογιστηρίου,Γενικός Ελεγκτής"</formula1>
    </dataValidation>
    <dataValidation type="list" allowBlank="1" showInputMessage="1" showErrorMessage="1" sqref="S202">
      <formula1>"0,25,50,75,100"</formula1>
    </dataValidation>
  </dataValidations>
  <printOptions horizontalCentered="1"/>
  <pageMargins left="0.15748031496062992" right="0" top="0" bottom="0.11811023622047245" header="0.39370078740157483" footer="0"/>
  <pageSetup paperSize="9" scale="87" orientation="portrait" horizontalDpi="4294967293" verticalDpi="4294967293" r:id="rId1"/>
  <headerFooter alignWithMargins="0">
    <oddFooter>&amp;R&amp;P / &amp;N</oddFooter>
  </headerFooter>
  <rowBreaks count="4" manualBreakCount="4">
    <brk id="68" max="23" man="1"/>
    <brk id="116" max="23" man="1"/>
    <brk id="170" max="23" man="1"/>
    <brk id="22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Γ.Λ.65 (2)</vt:lpstr>
      <vt:lpstr>'Γ.Λ.65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ggeorgiou50</cp:lastModifiedBy>
  <cp:lastPrinted>2017-09-13T07:33:13Z</cp:lastPrinted>
  <dcterms:created xsi:type="dcterms:W3CDTF">2013-03-09T21:10:32Z</dcterms:created>
  <dcterms:modified xsi:type="dcterms:W3CDTF">2018-08-21T10:13:04Z</dcterms:modified>
</cp:coreProperties>
</file>